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03.intra.zennoh.or.jp\00営販企部\スマート農業推進室\2021年度\Z-GIS\ワークシート作成\"/>
    </mc:Choice>
  </mc:AlternateContent>
  <bookViews>
    <workbookView xWindow="-120" yWindow="-120" windowWidth="20730" windowHeight="11160"/>
  </bookViews>
  <sheets>
    <sheet name="目的・活用手順" sheetId="11" r:id="rId1"/>
    <sheet name="①リスト" sheetId="6" r:id="rId2"/>
    <sheet name="②明細" sheetId="4" r:id="rId3"/>
    <sheet name="③請求書" sheetId="9" r:id="rId4"/>
  </sheets>
  <definedNames>
    <definedName name="_xlnm._FilterDatabase" localSheetId="2" hidden="1">②明細!$A$2:$AH$17</definedName>
    <definedName name="ColumnTitle1">#REF!</definedName>
    <definedName name="ColumnTitleRegion1..E13.1">#REF!</definedName>
    <definedName name="Company_Name">#REF!</definedName>
    <definedName name="RowTitleRegion1..E5">#REF!</definedName>
  </definedNames>
  <calcPr calcId="162913"/>
</workbook>
</file>

<file path=xl/calcChain.xml><?xml version="1.0" encoding="utf-8"?>
<calcChain xmlns="http://schemas.openxmlformats.org/spreadsheetml/2006/main">
  <c r="AH17" i="4" l="1"/>
  <c r="AH16" i="4"/>
  <c r="AH15" i="4"/>
  <c r="AH14" i="4"/>
  <c r="AH13" i="4"/>
  <c r="AH12" i="4"/>
  <c r="AH11" i="4"/>
  <c r="AH10" i="4"/>
  <c r="AH9" i="4"/>
  <c r="AH8" i="4"/>
  <c r="AH7" i="4"/>
  <c r="AH6" i="4"/>
  <c r="AH5" i="4"/>
  <c r="AH4" i="4"/>
  <c r="AH3" i="4"/>
  <c r="AF17" i="4" l="1"/>
  <c r="AF16" i="4"/>
  <c r="AF15" i="4"/>
  <c r="AF14" i="4"/>
  <c r="AF13" i="4"/>
  <c r="AF12" i="4"/>
  <c r="AG12" i="4" s="1"/>
  <c r="AF11" i="4"/>
  <c r="AF10" i="4"/>
  <c r="AG10" i="4" s="1"/>
  <c r="AF9" i="4"/>
  <c r="AG9" i="4" s="1"/>
  <c r="AF8" i="4"/>
  <c r="AG8" i="4" s="1"/>
  <c r="AF7" i="4"/>
  <c r="AG7" i="4" s="1"/>
  <c r="AF6" i="4"/>
  <c r="AG6" i="4" s="1"/>
  <c r="AF5" i="4"/>
  <c r="AF4" i="4"/>
  <c r="AF3" i="4"/>
  <c r="AA17" i="4"/>
  <c r="AA16" i="4"/>
  <c r="AA15" i="4"/>
  <c r="AB15" i="4" s="1"/>
  <c r="AA14" i="4"/>
  <c r="AA13" i="4"/>
  <c r="AB13" i="4" s="1"/>
  <c r="AA12" i="4"/>
  <c r="AB12" i="4" s="1"/>
  <c r="AA11" i="4"/>
  <c r="AA10" i="4"/>
  <c r="AB10" i="4" s="1"/>
  <c r="AA9" i="4"/>
  <c r="AB9" i="4" s="1"/>
  <c r="AA8" i="4"/>
  <c r="AB8" i="4" s="1"/>
  <c r="AA7" i="4"/>
  <c r="AB7" i="4" s="1"/>
  <c r="AA6" i="4"/>
  <c r="AB6" i="4" s="1"/>
  <c r="AA5" i="4"/>
  <c r="AB5" i="4" s="1"/>
  <c r="AA4" i="4"/>
  <c r="AA3" i="4"/>
  <c r="V17" i="4"/>
  <c r="V16" i="4"/>
  <c r="V15" i="4"/>
  <c r="V14" i="4"/>
  <c r="W14" i="4" s="1"/>
  <c r="V13" i="4"/>
  <c r="W13" i="4" s="1"/>
  <c r="V12" i="4"/>
  <c r="W12" i="4" s="1"/>
  <c r="V11" i="4"/>
  <c r="W11" i="4" s="1"/>
  <c r="V10" i="4"/>
  <c r="W10" i="4" s="1"/>
  <c r="V9" i="4"/>
  <c r="W9" i="4" s="1"/>
  <c r="V8" i="4"/>
  <c r="W8" i="4" s="1"/>
  <c r="V7" i="4"/>
  <c r="W7" i="4" s="1"/>
  <c r="V6" i="4"/>
  <c r="W6" i="4" s="1"/>
  <c r="V5" i="4"/>
  <c r="V4" i="4"/>
  <c r="W4" i="4" s="1"/>
  <c r="V3" i="4"/>
  <c r="W3" i="4" s="1"/>
  <c r="Q17" i="4"/>
  <c r="Q16" i="4"/>
  <c r="Q15" i="4"/>
  <c r="Q14" i="4"/>
  <c r="Q13" i="4"/>
  <c r="Q12" i="4"/>
  <c r="Q11" i="4"/>
  <c r="Q10" i="4"/>
  <c r="Q9" i="4"/>
  <c r="Q8" i="4"/>
  <c r="R8" i="4" s="1"/>
  <c r="Q7" i="4"/>
  <c r="Q6" i="4"/>
  <c r="Q5" i="4"/>
  <c r="Q4" i="4"/>
  <c r="Q3" i="4"/>
  <c r="L8" i="4"/>
  <c r="M8" i="4" s="1"/>
  <c r="AG17" i="4"/>
  <c r="AG16" i="4"/>
  <c r="AG15" i="4"/>
  <c r="AG14" i="4"/>
  <c r="AG13" i="4"/>
  <c r="AG11" i="4"/>
  <c r="AG5" i="4"/>
  <c r="AG4" i="4"/>
  <c r="AG3" i="4"/>
  <c r="AB17" i="4"/>
  <c r="AB16" i="4"/>
  <c r="AB14" i="4"/>
  <c r="AB11" i="4"/>
  <c r="AB4" i="4"/>
  <c r="AB3" i="4"/>
  <c r="W17" i="4"/>
  <c r="W16" i="4"/>
  <c r="W15" i="4"/>
  <c r="W5" i="4"/>
  <c r="R17" i="4" l="1"/>
  <c r="R16" i="4"/>
  <c r="R15" i="4"/>
  <c r="R14" i="4"/>
  <c r="R13" i="4"/>
  <c r="R12" i="4"/>
  <c r="R11" i="4"/>
  <c r="R10" i="4"/>
  <c r="R7" i="4"/>
  <c r="R6" i="4"/>
  <c r="R5" i="4"/>
  <c r="R4" i="4"/>
  <c r="R9" i="4"/>
  <c r="R3" i="4"/>
  <c r="L17" i="4"/>
  <c r="M17" i="4" s="1"/>
  <c r="L16" i="4"/>
  <c r="M16" i="4" s="1"/>
  <c r="L15" i="4"/>
  <c r="M15" i="4" s="1"/>
  <c r="L14" i="4"/>
  <c r="M14" i="4" s="1"/>
  <c r="L13" i="4"/>
  <c r="M13" i="4" s="1"/>
  <c r="L12" i="4"/>
  <c r="M12" i="4" s="1"/>
  <c r="L11" i="4"/>
  <c r="M11" i="4" s="1"/>
  <c r="L10" i="4"/>
  <c r="M10" i="4" s="1"/>
  <c r="L7" i="4"/>
  <c r="M7" i="4" s="1"/>
  <c r="L6" i="4"/>
  <c r="M6" i="4" s="1"/>
  <c r="L5" i="4"/>
  <c r="M5" i="4" s="1"/>
  <c r="L4" i="4"/>
  <c r="M4" i="4" s="1"/>
  <c r="L9" i="4"/>
  <c r="M9" i="4" s="1"/>
  <c r="L3" i="4"/>
  <c r="M3" i="4" s="1"/>
  <c r="H13" i="9" l="1"/>
  <c r="I22" i="9" l="1"/>
  <c r="I23" i="9" l="1"/>
  <c r="I24" i="9" s="1"/>
</calcChain>
</file>

<file path=xl/comments1.xml><?xml version="1.0" encoding="utf-8"?>
<comments xmlns="http://schemas.openxmlformats.org/spreadsheetml/2006/main">
  <authors>
    <author>sgis.dt</author>
  </authors>
  <commentList>
    <comment ref="A3" authorId="0" shapeId="0">
      <text>
        <r>
          <rPr>
            <sz val="8"/>
            <color rgb="FF000000"/>
            <rFont val="Tahoma"/>
            <family val="2"/>
          </rPr>
          <t>+#b000ffff</t>
        </r>
      </text>
    </comment>
    <comment ref="A4" authorId="0" shapeId="0">
      <text>
        <r>
          <rPr>
            <sz val="8"/>
            <color rgb="FF000000"/>
            <rFont val="Tahoma"/>
            <family val="2"/>
          </rPr>
          <t>+#94ff0000</t>
        </r>
      </text>
    </comment>
    <comment ref="A5" authorId="0" shapeId="0">
      <text>
        <r>
          <rPr>
            <sz val="8"/>
            <color rgb="FF000000"/>
            <rFont val="Tahoma"/>
            <family val="2"/>
          </rPr>
          <t>+#b066ff99</t>
        </r>
      </text>
    </comment>
    <comment ref="A6" authorId="0" shapeId="0">
      <text>
        <r>
          <rPr>
            <sz val="8"/>
            <color rgb="FF000000"/>
            <rFont val="Tahoma"/>
            <family val="2"/>
          </rPr>
          <t>+#b0ffcc00</t>
        </r>
      </text>
    </comment>
    <comment ref="A7" authorId="0" shapeId="0">
      <text>
        <r>
          <rPr>
            <sz val="8"/>
            <color rgb="FF000000"/>
            <rFont val="Tahoma"/>
            <family val="2"/>
          </rPr>
          <t>+#b066ff99</t>
        </r>
      </text>
    </comment>
    <comment ref="A8" authorId="0" shapeId="0">
      <text>
        <r>
          <rPr>
            <sz val="8"/>
            <color rgb="FF000000"/>
            <rFont val="Tahoma"/>
            <family val="2"/>
          </rPr>
          <t>+#b000ffff</t>
        </r>
      </text>
    </comment>
    <comment ref="A9" authorId="0" shapeId="0">
      <text>
        <r>
          <rPr>
            <sz val="8"/>
            <color rgb="FF000000"/>
            <rFont val="Tahoma"/>
            <family val="2"/>
          </rPr>
          <t>+#b000ffff</t>
        </r>
      </text>
    </comment>
    <comment ref="A10" authorId="0" shapeId="0">
      <text>
        <r>
          <rPr>
            <sz val="8"/>
            <color rgb="FF000000"/>
            <rFont val="Tahoma"/>
            <family val="2"/>
          </rPr>
          <t>+#b066ff99</t>
        </r>
      </text>
    </comment>
    <comment ref="A11" authorId="0" shapeId="0">
      <text>
        <r>
          <rPr>
            <sz val="8"/>
            <color rgb="FF000000"/>
            <rFont val="Tahoma"/>
            <family val="2"/>
          </rPr>
          <t>+#b0ff6600</t>
        </r>
      </text>
    </comment>
    <comment ref="A12" authorId="0" shapeId="0">
      <text>
        <r>
          <rPr>
            <sz val="8"/>
            <color rgb="FF000000"/>
            <rFont val="Tahoma"/>
            <family val="2"/>
          </rPr>
          <t>+#b066ff99</t>
        </r>
      </text>
    </comment>
    <comment ref="A13" authorId="0" shapeId="0">
      <text>
        <r>
          <rPr>
            <sz val="8"/>
            <color rgb="FF000000"/>
            <rFont val="Tahoma"/>
            <family val="2"/>
          </rPr>
          <t>+#b066ff99</t>
        </r>
      </text>
    </comment>
    <comment ref="A14" authorId="0" shapeId="0">
      <text>
        <r>
          <rPr>
            <sz val="8"/>
            <color rgb="FF000000"/>
            <rFont val="Tahoma"/>
            <family val="2"/>
          </rPr>
          <t>+#b066ff99</t>
        </r>
      </text>
    </comment>
    <comment ref="A15" authorId="0" shapeId="0">
      <text>
        <r>
          <rPr>
            <sz val="8"/>
            <color rgb="FF000000"/>
            <rFont val="Tahoma"/>
            <family val="2"/>
          </rPr>
          <t>+#b0ff0000</t>
        </r>
      </text>
    </comment>
    <comment ref="A16" authorId="0" shapeId="0">
      <text>
        <r>
          <rPr>
            <sz val="8"/>
            <color rgb="FF000000"/>
            <rFont val="Tahoma"/>
            <family val="2"/>
          </rPr>
          <t>+#b066ff99</t>
        </r>
      </text>
    </comment>
    <comment ref="A17" authorId="0" shapeId="0">
      <text>
        <r>
          <rPr>
            <sz val="8"/>
            <color rgb="FF000000"/>
            <rFont val="Tahoma"/>
            <family val="2"/>
          </rPr>
          <t>+#b066ff99</t>
        </r>
      </text>
    </comment>
  </commentList>
</comments>
</file>

<file path=xl/sharedStrings.xml><?xml version="1.0" encoding="utf-8"?>
<sst xmlns="http://schemas.openxmlformats.org/spreadsheetml/2006/main" count="250" uniqueCount="115">
  <si>
    <t>大豆</t>
  </si>
  <si>
    <t>0080</t>
  </si>
  <si>
    <t/>
  </si>
  <si>
    <t>0240</t>
  </si>
  <si>
    <t>1010</t>
  </si>
  <si>
    <t>1020</t>
  </si>
  <si>
    <t>1040</t>
  </si>
  <si>
    <t>1050</t>
  </si>
  <si>
    <t>1170</t>
  </si>
  <si>
    <t>もち米</t>
  </si>
  <si>
    <t>1370</t>
  </si>
  <si>
    <t>1380</t>
  </si>
  <si>
    <t>2010</t>
  </si>
  <si>
    <t>2020</t>
  </si>
  <si>
    <t>2030</t>
  </si>
  <si>
    <t>2050</t>
  </si>
  <si>
    <t>2090</t>
  </si>
  <si>
    <t>請求金額
(税抜)</t>
  </si>
  <si>
    <t>御中</t>
    <rPh sb="0" eb="2">
      <t>オンチュウ</t>
    </rPh>
    <phoneticPr fontId="1"/>
  </si>
  <si>
    <t>耕地番号</t>
    <rPh sb="0" eb="1">
      <t>コウサク</t>
    </rPh>
    <rPh sb="2" eb="4">
      <t>バンゴウ</t>
    </rPh>
    <phoneticPr fontId="1"/>
  </si>
  <si>
    <t>　請  求  書</t>
  </si>
  <si>
    <t>ご利用いただき誠にありがとうございます。</t>
  </si>
  <si>
    <t>以下のとおりご請求申し上げます。</t>
  </si>
  <si>
    <t>別紙明細のとおり</t>
  </si>
  <si>
    <t>消費税(10%)計</t>
  </si>
  <si>
    <t>合計</t>
  </si>
  <si>
    <t>圃                  場</t>
    <phoneticPr fontId="1"/>
  </si>
  <si>
    <t>年</t>
    <rPh sb="0" eb="1">
      <t>ネン</t>
    </rPh>
    <phoneticPr fontId="1"/>
  </si>
  <si>
    <t>月</t>
    <rPh sb="0" eb="1">
      <t>ガツ</t>
    </rPh>
    <phoneticPr fontId="1"/>
  </si>
  <si>
    <t>金        額（税抜）</t>
    <rPh sb="11" eb="12">
      <t>ゼイ</t>
    </rPh>
    <rPh sb="12" eb="13">
      <t>ヌ</t>
    </rPh>
    <phoneticPr fontId="1"/>
  </si>
  <si>
    <t>税抜ご利用額</t>
    <rPh sb="0" eb="1">
      <t>ゼイ</t>
    </rPh>
    <rPh sb="1" eb="2">
      <t>ヌ</t>
    </rPh>
    <rPh sb="3" eb="5">
      <t>リヨウ</t>
    </rPh>
    <rPh sb="5" eb="6">
      <t>ガク</t>
    </rPh>
    <phoneticPr fontId="1"/>
  </si>
  <si>
    <t>農）わたなべ</t>
  </si>
  <si>
    <t>農）わたなべ</t>
    <phoneticPr fontId="1"/>
  </si>
  <si>
    <t>農）スマート</t>
  </si>
  <si>
    <t>○○○○株式会社</t>
    <rPh sb="4" eb="8">
      <t>カブシキガイシャ</t>
    </rPh>
    <phoneticPr fontId="1"/>
  </si>
  <si>
    <t>🏣　</t>
    <phoneticPr fontId="1"/>
  </si>
  <si>
    <t xml:space="preserve">TEL  / FAX </t>
    <phoneticPr fontId="1"/>
  </si>
  <si>
    <t>やること</t>
    <phoneticPr fontId="1"/>
  </si>
  <si>
    <t>請求書</t>
    <rPh sb="0" eb="3">
      <t>セイキュウショ</t>
    </rPh>
    <phoneticPr fontId="1"/>
  </si>
  <si>
    <t>年　　月　　日</t>
    <rPh sb="0" eb="1">
      <t>ネン</t>
    </rPh>
    <rPh sb="3" eb="4">
      <t>ガツ</t>
    </rPh>
    <rPh sb="6" eb="7">
      <t>ニチ</t>
    </rPh>
    <phoneticPr fontId="1"/>
  </si>
  <si>
    <t>日に指定口座より振替させて頂きます</t>
    <rPh sb="0" eb="1">
      <t>ヒ</t>
    </rPh>
    <rPh sb="2" eb="4">
      <t>シテイ</t>
    </rPh>
    <rPh sb="4" eb="6">
      <t>コウザ</t>
    </rPh>
    <rPh sb="8" eb="10">
      <t>フリカエ</t>
    </rPh>
    <rPh sb="13" eb="14">
      <t>イタダ</t>
    </rPh>
    <phoneticPr fontId="1"/>
  </si>
  <si>
    <t>リスト</t>
    <phoneticPr fontId="1"/>
  </si>
  <si>
    <t>↓</t>
    <phoneticPr fontId="1"/>
  </si>
  <si>
    <t>【目的】</t>
    <rPh sb="1" eb="3">
      <t>モクテキ</t>
    </rPh>
    <phoneticPr fontId="1"/>
  </si>
  <si>
    <t>【活用手順】</t>
    <phoneticPr fontId="1"/>
  </si>
  <si>
    <t>シート</t>
    <phoneticPr fontId="1"/>
  </si>
  <si>
    <t>発行日や発行元の情報、摘要、代金の振替日を記載すれば完成。</t>
    <rPh sb="0" eb="2">
      <t>ハッコウ</t>
    </rPh>
    <rPh sb="2" eb="3">
      <t>ビ</t>
    </rPh>
    <rPh sb="4" eb="7">
      <t>ハッコウモト</t>
    </rPh>
    <rPh sb="8" eb="10">
      <t>ジョウホウ</t>
    </rPh>
    <rPh sb="11" eb="13">
      <t>テキヨウ</t>
    </rPh>
    <rPh sb="14" eb="16">
      <t>ダイキン</t>
    </rPh>
    <rPh sb="17" eb="20">
      <t>フリカエビ</t>
    </rPh>
    <rPh sb="21" eb="23">
      <t>キサイ</t>
    </rPh>
    <rPh sb="26" eb="28">
      <t>カンセイ</t>
    </rPh>
    <phoneticPr fontId="1"/>
  </si>
  <si>
    <t>c</t>
  </si>
  <si>
    <t>c</t>
    <phoneticPr fontId="1"/>
  </si>
  <si>
    <t>__xl$gis__</t>
  </si>
  <si>
    <t>.</t>
  </si>
  <si>
    <t>Polygon((136.171007809732 35.233689428943,136.171234702924 35.233595146928,136.170855513199 35.232962013524,136.17062690243 35.233058387732,136.171007809732 35.233689428943))</t>
  </si>
  <si>
    <t>Polygon((136.171674729394 35.2333950618899,136.171288490295 35.2327903845165,136.170859336853 35.232930599961,136.171256303787 35.2335878566266,136.171674729394 35.2333950618899))</t>
  </si>
  <si>
    <t>Polygon((136.17173910141 35.231721233783,136.171347498894 35.2310464346736,136.170473098755 35.2314145076109,136.170853972435 35.2320673947843,136.17173910141 35.231721233783))</t>
  </si>
  <si>
    <t>Polygon((136.170097589493 35.2307397059502,136.170473098755 35.2313443986087,136.17133140564 35.2310113800211,136.170945167542 35.2303891574178,136.170097589493 35.2307397059502))</t>
  </si>
  <si>
    <t>Polygon((136.172103881836 35.2349636966718,136.172511577606 35.235559594672,136.173434257507 35.2351740141129,136.173069477081 35.2345956398377,136.172103881836 35.2349636966718))</t>
  </si>
  <si>
    <t>Polygon((136.169840097427 35.2316073070544,136.170430183411 35.2313443986087,136.170097589493 35.2307484696442,136.169443130493 35.2309675616841,136.169840097427 35.2316073070544))</t>
  </si>
  <si>
    <t>Polygon((136.169369624635 35.2317751098739,136.169644585011 35.2316681799419,136.169253410797 35.2310363781039,136.168984183909 35.2311486358649,136.169369624635 35.2317751098739))</t>
  </si>
  <si>
    <t>Polygon((136.168026924133 35.2332285569759,136.168456077576 35.2330182344908,136.168069839478 35.232439844845,136.167726516724 35.2325625339023,136.168026924133 35.2332285569759))</t>
  </si>
  <si>
    <t>Polygon((136.168994854926 35.231150179339,136.168711311621 35.231272708677,136.169122958897 35.231926404633,136.169408006436 35.231808839632,136.168994854926 35.231150179339))</t>
  </si>
  <si>
    <t>Polygon((136.171617411999 35.2359872698436,136.171478425306 35.2357632108826,136.171213220371 35.2353248574236,136.170916653248 35.2354467925756,136.171178574033 35.2358744539176,136.171325437511 35.2361098058666,136.171617411999 35.2359872698436))</t>
  </si>
  <si>
    <t>Polygon((136.171504478347 35.235207150844,136.171341957386 35.235272886302,136.171211961437 35.235328758903,136.171614459713 35.235988402682,136.171917104012 35.235865708783,136.171781199764 35.235649844112,136.171504478347 35.235207150844))</t>
  </si>
  <si>
    <t>Polygon((136.170896456219 35.235438319504,136.171202174525 35.235313966232,136.170801096506 35.234664987698,136.170496440894 35.234793416704,136.170896456219 35.235438319504))</t>
  </si>
  <si>
    <t>Polygon((136.171770951429 35.2350782763257,136.171464559515 35.2352058795797,136.171870871042 35.2358656494497,136.172098208047 35.2357745086227,136.172113829865 35.2357518536527,136.172142389337 35.2356782979197,136.1718868131 35.2352694690397,136.171770951429 35.2350782763257))</t>
  </si>
  <si>
    <t>Polygon((136.171689707754 35.236816032847,136.172035190655 35.236670935941,136.171895666425 35.23644407009,136.171637479247 35.236022873961,136.171287498727 35.236165754648,136.1715948557 35.236663602592,136.171689707754 35.236816032847))</t>
  </si>
  <si>
    <t>明細</t>
    <rPh sb="0" eb="2">
      <t>メイサイ</t>
    </rPh>
    <phoneticPr fontId="1"/>
  </si>
  <si>
    <t>地番情報</t>
    <rPh sb="0" eb="1">
      <t>チバン</t>
    </rPh>
    <rPh sb="1" eb="3">
      <t>ジョウホウ</t>
    </rPh>
    <phoneticPr fontId="1"/>
  </si>
  <si>
    <t>作物名</t>
    <rPh sb="0" eb="1">
      <t>サクモツ</t>
    </rPh>
    <phoneticPr fontId="1"/>
  </si>
  <si>
    <t>品種</t>
    <rPh sb="0" eb="1">
      <t>ヒンシュ</t>
    </rPh>
    <phoneticPr fontId="1"/>
  </si>
  <si>
    <t>作業名</t>
    <rPh sb="0" eb="1">
      <t>サギョウ</t>
    </rPh>
    <rPh sb="1" eb="2">
      <t>メイ</t>
    </rPh>
    <phoneticPr fontId="1"/>
  </si>
  <si>
    <t>作業単価
（円/10a)</t>
    <rPh sb="0" eb="1">
      <t>サギョウ</t>
    </rPh>
    <rPh sb="1" eb="3">
      <t>タンカ</t>
    </rPh>
    <rPh sb="5" eb="6">
      <t>エン</t>
    </rPh>
    <phoneticPr fontId="1"/>
  </si>
  <si>
    <t>作業代金
(円)</t>
    <rPh sb="0" eb="1">
      <t>サギョウ</t>
    </rPh>
    <rPh sb="1" eb="3">
      <t>ダイキン</t>
    </rPh>
    <rPh sb="6" eb="7">
      <t>エン</t>
    </rPh>
    <phoneticPr fontId="1"/>
  </si>
  <si>
    <t>飼料用米</t>
  </si>
  <si>
    <t>コシヒカリ</t>
  </si>
  <si>
    <t>主食用米</t>
  </si>
  <si>
    <t>アキヒカリ</t>
  </si>
  <si>
    <t>作業実施日</t>
    <rPh sb="0" eb="1">
      <t>サギョウ</t>
    </rPh>
    <rPh sb="1" eb="4">
      <t>ジッシビ</t>
    </rPh>
    <phoneticPr fontId="1"/>
  </si>
  <si>
    <t>耕起</t>
    <rPh sb="0" eb="2">
      <t>コウキ</t>
    </rPh>
    <phoneticPr fontId="1"/>
  </si>
  <si>
    <t>収穫</t>
    <rPh sb="0" eb="2">
      <t>シュウカク</t>
    </rPh>
    <phoneticPr fontId="1"/>
  </si>
  <si>
    <t>耕起</t>
    <rPh sb="0" eb="1">
      <t>コウキ</t>
    </rPh>
    <phoneticPr fontId="1"/>
  </si>
  <si>
    <t>代掻き</t>
    <rPh sb="0" eb="1">
      <t>シロカ</t>
    </rPh>
    <phoneticPr fontId="1"/>
  </si>
  <si>
    <t>田植え</t>
    <rPh sb="0" eb="2">
      <t>タウ</t>
    </rPh>
    <phoneticPr fontId="1"/>
  </si>
  <si>
    <t>中耕培土</t>
    <rPh sb="0" eb="2">
      <t>チュウコウ</t>
    </rPh>
    <rPh sb="2" eb="4">
      <t>バイド</t>
    </rPh>
    <phoneticPr fontId="1"/>
  </si>
  <si>
    <t>農薬散布(ドローン)</t>
    <rPh sb="0" eb="2">
      <t>ノウヤク</t>
    </rPh>
    <rPh sb="2" eb="4">
      <t>サンプ</t>
    </rPh>
    <phoneticPr fontId="1"/>
  </si>
  <si>
    <t>農薬散布(無人ヘリ)</t>
    <rPh sb="0" eb="2">
      <t>ノウヤク</t>
    </rPh>
    <rPh sb="2" eb="4">
      <t>サンプ</t>
    </rPh>
    <rPh sb="5" eb="7">
      <t>ムジン</t>
    </rPh>
    <phoneticPr fontId="1"/>
  </si>
  <si>
    <t>草刈り(フレールモア)</t>
    <rPh sb="0" eb="2">
      <t>クサカ</t>
    </rPh>
    <phoneticPr fontId="1"/>
  </si>
  <si>
    <t>定植</t>
    <rPh sb="0" eb="2">
      <t>テイショク</t>
    </rPh>
    <phoneticPr fontId="1"/>
  </si>
  <si>
    <t>播種</t>
    <rPh sb="0" eb="2">
      <t>ハシュ</t>
    </rPh>
    <phoneticPr fontId="1"/>
  </si>
  <si>
    <t>肥料散布(ブロキャス)</t>
    <rPh sb="0" eb="2">
      <t>ヒリョウ</t>
    </rPh>
    <rPh sb="2" eb="4">
      <t>サンプ</t>
    </rPh>
    <phoneticPr fontId="1"/>
  </si>
  <si>
    <t>肥料散布(マニュア)</t>
    <rPh sb="0" eb="2">
      <t>ヒリョウ</t>
    </rPh>
    <rPh sb="2" eb="4">
      <t>サンプ</t>
    </rPh>
    <phoneticPr fontId="1"/>
  </si>
  <si>
    <t>農薬散布(ブーム)</t>
    <rPh sb="0" eb="2">
      <t>ノウヤク</t>
    </rPh>
    <rPh sb="2" eb="4">
      <t>サンプ</t>
    </rPh>
    <phoneticPr fontId="1"/>
  </si>
  <si>
    <t>農薬散布(動噴)</t>
    <rPh sb="0" eb="2">
      <t>ノウヤク</t>
    </rPh>
    <rPh sb="2" eb="4">
      <t>サンプ</t>
    </rPh>
    <rPh sb="5" eb="7">
      <t>ドウフン</t>
    </rPh>
    <rPh sb="6" eb="7">
      <t>フン</t>
    </rPh>
    <phoneticPr fontId="1"/>
  </si>
  <si>
    <t>肥料散布(動散)</t>
    <rPh sb="0" eb="2">
      <t>ヒリョウ</t>
    </rPh>
    <rPh sb="2" eb="4">
      <t>サンプ</t>
    </rPh>
    <rPh sb="5" eb="6">
      <t>ドウ</t>
    </rPh>
    <rPh sb="6" eb="7">
      <t>サン</t>
    </rPh>
    <phoneticPr fontId="1"/>
  </si>
  <si>
    <t>リュウホウ</t>
  </si>
  <si>
    <t>リュウホウ</t>
    <phoneticPr fontId="1"/>
  </si>
  <si>
    <t>アキヒカリ</t>
    <phoneticPr fontId="1"/>
  </si>
  <si>
    <t>収穫</t>
  </si>
  <si>
    <t>適用）令和〇年度作業委託</t>
    <rPh sb="3" eb="5">
      <t>レイワ</t>
    </rPh>
    <rPh sb="6" eb="8">
      <t>ネンド</t>
    </rPh>
    <rPh sb="8" eb="10">
      <t>サギョウ</t>
    </rPh>
    <rPh sb="10" eb="12">
      <t>イタク</t>
    </rPh>
    <phoneticPr fontId="1"/>
  </si>
  <si>
    <t>・作業受託を行うJA・委託業者が、生産者からの受注→作業受託実施→生産者への請求をZ-GIS上で出来るように整備した。</t>
    <rPh sb="1" eb="3">
      <t>サギョウ</t>
    </rPh>
    <rPh sb="3" eb="5">
      <t>ジュタク</t>
    </rPh>
    <rPh sb="6" eb="7">
      <t>オコナ</t>
    </rPh>
    <rPh sb="11" eb="13">
      <t>イタク</t>
    </rPh>
    <rPh sb="13" eb="15">
      <t>ギョウシャ</t>
    </rPh>
    <rPh sb="17" eb="20">
      <t>セイサンシャ</t>
    </rPh>
    <rPh sb="23" eb="25">
      <t>ジュチュウ</t>
    </rPh>
    <rPh sb="26" eb="28">
      <t>サギョウ</t>
    </rPh>
    <rPh sb="28" eb="30">
      <t>ジュタク</t>
    </rPh>
    <rPh sb="30" eb="32">
      <t>ジッシ</t>
    </rPh>
    <rPh sb="33" eb="36">
      <t>セイサンシャ</t>
    </rPh>
    <rPh sb="38" eb="40">
      <t>セイキュウ</t>
    </rPh>
    <rPh sb="46" eb="47">
      <t>ジョウ</t>
    </rPh>
    <rPh sb="48" eb="50">
      <t>デキ</t>
    </rPh>
    <rPh sb="54" eb="56">
      <t>セイビ</t>
    </rPh>
    <phoneticPr fontId="1"/>
  </si>
  <si>
    <t>作業名(一部略字)</t>
    <rPh sb="0" eb="2">
      <t>サギョウ</t>
    </rPh>
    <rPh sb="2" eb="3">
      <t>メイ</t>
    </rPh>
    <rPh sb="4" eb="6">
      <t>イチブ</t>
    </rPh>
    <rPh sb="6" eb="8">
      <t>リャクジ</t>
    </rPh>
    <phoneticPr fontId="1"/>
  </si>
  <si>
    <t>作業単価(円/10a)</t>
    <rPh sb="0" eb="2">
      <t>サギョウ</t>
    </rPh>
    <rPh sb="2" eb="4">
      <t>タンカ</t>
    </rPh>
    <rPh sb="5" eb="6">
      <t>エン</t>
    </rPh>
    <phoneticPr fontId="1"/>
  </si>
  <si>
    <t>作業希望日</t>
    <rPh sb="0" eb="1">
      <t>サギョウ</t>
    </rPh>
    <rPh sb="2" eb="5">
      <t>キボウビ</t>
    </rPh>
    <rPh sb="4" eb="5">
      <t>ビ</t>
    </rPh>
    <phoneticPr fontId="1"/>
  </si>
  <si>
    <t>作業希望日</t>
    <phoneticPr fontId="1"/>
  </si>
  <si>
    <t>依頼者名</t>
    <rPh sb="0" eb="2">
      <t>イライ</t>
    </rPh>
    <phoneticPr fontId="1"/>
  </si>
  <si>
    <t>依頼者名</t>
    <rPh sb="0" eb="2">
      <t>イライ</t>
    </rPh>
    <rPh sb="2" eb="3">
      <t>シャ</t>
    </rPh>
    <rPh sb="3" eb="4">
      <t>メイ</t>
    </rPh>
    <phoneticPr fontId="1"/>
  </si>
  <si>
    <t>作付面積(a)</t>
    <phoneticPr fontId="1"/>
  </si>
  <si>
    <t>移植日or播種日</t>
    <rPh sb="0" eb="2">
      <t>イショク</t>
    </rPh>
    <rPh sb="5" eb="7">
      <t>ハシュ</t>
    </rPh>
    <rPh sb="7" eb="8">
      <t>ヒ</t>
    </rPh>
    <phoneticPr fontId="1"/>
  </si>
  <si>
    <t>A2にてプルダウンリストから農業者名を選択すると、13行目の面積が表示され受託料が表示される。
(単価は「リスト」シートから計算式で反映される。)</t>
    <rPh sb="14" eb="16">
      <t>ノウギョウ</t>
    </rPh>
    <rPh sb="16" eb="17">
      <t>シャ</t>
    </rPh>
    <rPh sb="17" eb="18">
      <t>メイ</t>
    </rPh>
    <rPh sb="19" eb="21">
      <t>センタク</t>
    </rPh>
    <rPh sb="27" eb="29">
      <t>ギョウメ</t>
    </rPh>
    <rPh sb="30" eb="32">
      <t>メンセキ</t>
    </rPh>
    <rPh sb="33" eb="35">
      <t>ヒョウジ</t>
    </rPh>
    <rPh sb="37" eb="39">
      <t>ジュタク</t>
    </rPh>
    <rPh sb="39" eb="40">
      <t>リョウ</t>
    </rPh>
    <rPh sb="41" eb="43">
      <t>ヒョウジ</t>
    </rPh>
    <rPh sb="49" eb="51">
      <t>タンカ</t>
    </rPh>
    <rPh sb="62" eb="65">
      <t>ケイサンシキ</t>
    </rPh>
    <rPh sb="66" eb="68">
      <t>ハンエイ</t>
    </rPh>
    <phoneticPr fontId="1"/>
  </si>
  <si>
    <r>
      <t>※作業記入欄が足りない場合、</t>
    </r>
    <r>
      <rPr>
        <u/>
        <sz val="11"/>
        <color rgb="FF000000"/>
        <rFont val="メイリオ"/>
        <family val="3"/>
        <charset val="128"/>
      </rPr>
      <t>作業名、作業希望日、作業実施日、作業単価(円/10a)、作業代金(円)</t>
    </r>
    <r>
      <rPr>
        <sz val="11"/>
        <color rgb="FF000000"/>
        <rFont val="メイリオ"/>
        <family val="3"/>
        <charset val="128"/>
      </rPr>
      <t>の列を、
　列ごとコピーし、シート右端の請求金額列との間に挿入。
　請求金額の計算式は追加列の作業代金を反映させるために追加が必要。</t>
    </r>
    <rPh sb="1" eb="3">
      <t>サギョウ</t>
    </rPh>
    <rPh sb="3" eb="5">
      <t>キニュウ</t>
    </rPh>
    <rPh sb="5" eb="6">
      <t>ラン</t>
    </rPh>
    <rPh sb="7" eb="8">
      <t>タ</t>
    </rPh>
    <rPh sb="11" eb="13">
      <t>バアイ</t>
    </rPh>
    <rPh sb="50" eb="51">
      <t>レツ</t>
    </rPh>
    <rPh sb="55" eb="56">
      <t>レツ</t>
    </rPh>
    <rPh sb="66" eb="68">
      <t>ミギハジ</t>
    </rPh>
    <rPh sb="69" eb="71">
      <t>セイキュウ</t>
    </rPh>
    <rPh sb="71" eb="73">
      <t>キンガク</t>
    </rPh>
    <rPh sb="73" eb="74">
      <t>レツ</t>
    </rPh>
    <rPh sb="76" eb="77">
      <t>アイダ</t>
    </rPh>
    <rPh sb="78" eb="80">
      <t>ソウニュウ</t>
    </rPh>
    <rPh sb="83" eb="85">
      <t>セイキュウ</t>
    </rPh>
    <rPh sb="85" eb="87">
      <t>キンガク</t>
    </rPh>
    <rPh sb="88" eb="91">
      <t>ケイサンシキ</t>
    </rPh>
    <rPh sb="92" eb="94">
      <t>ツイカ</t>
    </rPh>
    <rPh sb="94" eb="95">
      <t>レツ</t>
    </rPh>
    <rPh sb="96" eb="98">
      <t>サギョウ</t>
    </rPh>
    <rPh sb="98" eb="100">
      <t>ダイキン</t>
    </rPh>
    <rPh sb="101" eb="103">
      <t>ハンエイ</t>
    </rPh>
    <rPh sb="109" eb="111">
      <t>ツイカ</t>
    </rPh>
    <rPh sb="112" eb="114">
      <t>ヒツヨウ</t>
    </rPh>
    <phoneticPr fontId="19"/>
  </si>
  <si>
    <t>↓
↓
↓</t>
    <phoneticPr fontId="1"/>
  </si>
  <si>
    <t>シート右端の請求金額列で圃場ごとの請求金額が自動計算される。</t>
    <rPh sb="3" eb="5">
      <t>ミギハジ</t>
    </rPh>
    <rPh sb="6" eb="8">
      <t>セイキュウ</t>
    </rPh>
    <rPh sb="8" eb="10">
      <t>キンガク</t>
    </rPh>
    <rPh sb="10" eb="11">
      <t>レツ</t>
    </rPh>
    <rPh sb="12" eb="14">
      <t>ホジョウ</t>
    </rPh>
    <rPh sb="17" eb="19">
      <t>セイキュウ</t>
    </rPh>
    <rPh sb="19" eb="21">
      <t>キンガク</t>
    </rPh>
    <rPh sb="22" eb="24">
      <t>ジドウ</t>
    </rPh>
    <rPh sb="24" eb="26">
      <t>ケイサン</t>
    </rPh>
    <phoneticPr fontId="1"/>
  </si>
  <si>
    <r>
      <t>受託作業内容を</t>
    </r>
    <r>
      <rPr>
        <u/>
        <sz val="11"/>
        <color rgb="FF000000"/>
        <rFont val="メイリオ"/>
        <family val="3"/>
        <charset val="128"/>
      </rPr>
      <t>作業名、作業希望日、作業実施日、作業単価(円/10a)、作業代金(円)</t>
    </r>
    <r>
      <rPr>
        <sz val="11"/>
        <color rgb="FF000000"/>
        <rFont val="メイリオ"/>
        <family val="3"/>
        <charset val="128"/>
      </rPr>
      <t>で1セットとして記入。
依頼者は委託する作業名と作業希望日を記入して提出。受託者は作業実施日を記入。
作業単価はシート「①リスト」から自動計算、作業代金は作業単価と面積から自動計算される。</t>
    </r>
    <rPh sb="0" eb="2">
      <t>ジュタク</t>
    </rPh>
    <rPh sb="2" eb="4">
      <t>サギョウ</t>
    </rPh>
    <rPh sb="4" eb="6">
      <t>ナイヨウ</t>
    </rPh>
    <rPh sb="50" eb="52">
      <t>キニュウ</t>
    </rPh>
    <rPh sb="58" eb="60">
      <t>イタク</t>
    </rPh>
    <phoneticPr fontId="1"/>
  </si>
  <si>
    <t>A列：耕地番号(任意)、B列：農業者名(プルダウンリストから選択)、D列：地番情報、E列：作付面積(a)、
F列：作物名、G列：品種、H列：移植日or播種日or定植日を記入。</t>
    <rPh sb="3" eb="5">
      <t>コウチ</t>
    </rPh>
    <rPh sb="5" eb="7">
      <t>バンゴウ</t>
    </rPh>
    <rPh sb="8" eb="10">
      <t>ニンイ</t>
    </rPh>
    <rPh sb="13" eb="14">
      <t>レツ</t>
    </rPh>
    <rPh sb="15" eb="17">
      <t>ノウギョウ</t>
    </rPh>
    <rPh sb="17" eb="18">
      <t>シャ</t>
    </rPh>
    <rPh sb="18" eb="19">
      <t>メイ</t>
    </rPh>
    <rPh sb="30" eb="32">
      <t>センタク</t>
    </rPh>
    <rPh sb="35" eb="36">
      <t>レツ</t>
    </rPh>
    <rPh sb="37" eb="39">
      <t>チバン</t>
    </rPh>
    <rPh sb="39" eb="41">
      <t>ジョウホウ</t>
    </rPh>
    <rPh sb="43" eb="44">
      <t>レツ</t>
    </rPh>
    <rPh sb="45" eb="47">
      <t>サクツケ</t>
    </rPh>
    <rPh sb="47" eb="49">
      <t>メンセキ</t>
    </rPh>
    <rPh sb="55" eb="56">
      <t>レツ</t>
    </rPh>
    <rPh sb="57" eb="59">
      <t>サクモツ</t>
    </rPh>
    <rPh sb="59" eb="60">
      <t>メイ</t>
    </rPh>
    <rPh sb="62" eb="63">
      <t>レツ</t>
    </rPh>
    <rPh sb="64" eb="66">
      <t>ヒンシュ</t>
    </rPh>
    <rPh sb="68" eb="69">
      <t>レツ</t>
    </rPh>
    <rPh sb="70" eb="72">
      <t>イショク</t>
    </rPh>
    <rPh sb="72" eb="73">
      <t>ビ</t>
    </rPh>
    <rPh sb="75" eb="77">
      <t>ハシュ</t>
    </rPh>
    <rPh sb="77" eb="78">
      <t>ビ</t>
    </rPh>
    <rPh sb="80" eb="82">
      <t>テイショク</t>
    </rPh>
    <rPh sb="82" eb="83">
      <t>ビ</t>
    </rPh>
    <rPh sb="84" eb="86">
      <t>キニュウ</t>
    </rPh>
    <phoneticPr fontId="1"/>
  </si>
  <si>
    <t>A列：依頼者名、C列：作業名（一部略字）、E列：作業単価(円/10a)を記入。</t>
    <rPh sb="1" eb="2">
      <t>レツ</t>
    </rPh>
    <rPh sb="3" eb="5">
      <t>イライ</t>
    </rPh>
    <rPh sb="9" eb="10">
      <t>レツ</t>
    </rPh>
    <rPh sb="11" eb="13">
      <t>サギョウ</t>
    </rPh>
    <rPh sb="13" eb="14">
      <t>メイ</t>
    </rPh>
    <rPh sb="15" eb="17">
      <t>イチブ</t>
    </rPh>
    <rPh sb="17" eb="19">
      <t>リャクジ</t>
    </rPh>
    <rPh sb="22" eb="23">
      <t>レツ</t>
    </rPh>
    <rPh sb="24" eb="26">
      <t>サギョウ</t>
    </rPh>
    <rPh sb="26" eb="28">
      <t>タンカ</t>
    </rPh>
    <phoneticPr fontId="1"/>
  </si>
  <si>
    <t>作業受委託における対象圃場リスト・請求書　ワークシート</t>
    <rPh sb="0" eb="2">
      <t>サギョウ</t>
    </rPh>
    <rPh sb="2" eb="5">
      <t>ジュイタク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</si>
</sst>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quot;¥&quot;\-#,##0.00"/>
    <numFmt numFmtId="42" formatCode="_ &quot;¥&quot;* #,##0_ ;_ &quot;¥&quot;* \-#,##0_ ;_ &quot;¥&quot;* &quot;-&quot;_ ;_ @_ "/>
    <numFmt numFmtId="44" formatCode="_ &quot;¥&quot;* #,##0.00_ ;_ &quot;¥&quot;* \-#,##0.00_ ;_ &quot;¥&quot;* &quot;-&quot;??_ ;_ @_ "/>
    <numFmt numFmtId="177" formatCode="[&lt;=99999999]####\-####;\(00\)\ ####\-####"/>
    <numFmt numFmtId="178" formatCode="_(* #,##0_);_(* \(#,##0\);_(* &quot;-&quot;_);_(@_)"/>
    <numFmt numFmtId="179" formatCode="[$-F800]dddd\,\ mmmm\ dd\,\ yyyy"/>
    <numFmt numFmtId="180" formatCode="m/d"/>
  </numFmts>
  <fonts count="20" x14ac:knownFonts="1">
    <font>
      <sz val="11"/>
      <color rgb="FF000000"/>
      <name val="Calibri"/>
      <family val="2"/>
    </font>
    <font>
      <sz val="6"/>
      <name val="ＭＳ Ｐゴシック"/>
      <family val="3"/>
      <charset val="128"/>
    </font>
    <font>
      <i/>
      <sz val="11"/>
      <color theme="3" tint="-0.24994659260841701"/>
      <name val="Meiryo UI"/>
      <family val="3"/>
      <charset val="128"/>
    </font>
    <font>
      <sz val="36"/>
      <color theme="4" tint="-0.24994659260841701"/>
      <name val="Meiryo UI"/>
      <family val="3"/>
      <charset val="128"/>
    </font>
    <font>
      <sz val="11"/>
      <color theme="3" tint="-0.24994659260841701"/>
      <name val="Meiryo UI"/>
      <family val="3"/>
      <charset val="128"/>
    </font>
    <font>
      <sz val="11"/>
      <color theme="4" tint="-0.499984740745262"/>
      <name val="Meiryo UI"/>
      <family val="3"/>
      <charset val="128"/>
    </font>
    <font>
      <sz val="12"/>
      <color theme="4" tint="-0.499984740745262"/>
      <name val="Meiryo UI"/>
      <family val="3"/>
      <charset val="128"/>
    </font>
    <font>
      <sz val="11"/>
      <color theme="0"/>
      <name val="Meiryo UI"/>
      <family val="3"/>
      <charset val="128"/>
    </font>
    <font>
      <sz val="24"/>
      <color rgb="FF002060"/>
      <name val="メイリオ"/>
      <family val="3"/>
      <charset val="128"/>
    </font>
    <font>
      <sz val="11"/>
      <color rgb="FF000000"/>
      <name val="メイリオ"/>
      <family val="3"/>
      <charset val="128"/>
    </font>
    <font>
      <sz val="10"/>
      <color rgb="FF000000"/>
      <name val="メイリオ"/>
      <family val="3"/>
      <charset val="128"/>
    </font>
    <font>
      <sz val="14"/>
      <color rgb="FF000000"/>
      <name val="メイリオ"/>
      <family val="3"/>
      <charset val="128"/>
    </font>
    <font>
      <sz val="10"/>
      <color rgb="FFFFFF00"/>
      <name val="メイリオ"/>
      <family val="3"/>
      <charset val="128"/>
    </font>
    <font>
      <u/>
      <sz val="11"/>
      <color rgb="FF000000"/>
      <name val="メイリオ"/>
      <family val="3"/>
      <charset val="128"/>
    </font>
    <font>
      <u/>
      <sz val="14"/>
      <color rgb="FF000000"/>
      <name val="メイリオ"/>
      <family val="3"/>
      <charset val="128"/>
    </font>
    <font>
      <sz val="8"/>
      <color rgb="FF000000"/>
      <name val="Tahoma"/>
      <family val="2"/>
    </font>
    <font>
      <sz val="11"/>
      <color rgb="FF000000"/>
      <name val="Calibri"/>
      <family val="2"/>
    </font>
    <font>
      <sz val="14"/>
      <color rgb="FF002060"/>
      <name val="メイリオ"/>
      <family val="3"/>
      <charset val="128"/>
    </font>
    <font>
      <sz val="14"/>
      <color rgb="FF000000"/>
      <name val="Calibri"/>
      <family val="2"/>
    </font>
    <font>
      <sz val="6"/>
      <name val="ＭＳ Ｐゴシック"/>
      <family val="2"/>
      <charset val="128"/>
      <scheme val="minor"/>
    </font>
  </fonts>
  <fills count="17">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1" tint="0.499984740745262"/>
        <bgColor indexed="64"/>
      </patternFill>
    </fill>
    <fill>
      <gradientFill degree="90">
        <stop position="0">
          <color theme="4"/>
        </stop>
        <stop position="1">
          <color theme="4" tint="-0.49803155613879818"/>
        </stop>
      </gradientFill>
    </fill>
    <fill>
      <patternFill patternType="solid">
        <fgColor theme="4"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D3D3D3"/>
        <bgColor indexed="64"/>
      </patternFill>
    </fill>
    <fill>
      <patternFill patternType="solid">
        <fgColor rgb="FFD3D3D3"/>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5">
    <xf numFmtId="0" fontId="0" fillId="0" borderId="0" applyBorder="0"/>
    <xf numFmtId="0" fontId="2" fillId="0" borderId="0" applyNumberFormat="0" applyFill="0" applyProtection="0">
      <alignment horizontal="left" wrapText="1"/>
    </xf>
    <xf numFmtId="0" fontId="3" fillId="0" borderId="0" applyNumberFormat="0" applyFill="0" applyBorder="0" applyProtection="0">
      <alignment horizontal="right" vertical="center"/>
    </xf>
    <xf numFmtId="0" fontId="4" fillId="0" borderId="0">
      <alignment horizontal="left" wrapText="1"/>
    </xf>
    <xf numFmtId="0" fontId="5" fillId="0" borderId="0" applyNumberFormat="0" applyFill="0" applyProtection="0">
      <alignment horizontal="right"/>
    </xf>
    <xf numFmtId="0" fontId="6" fillId="0" borderId="0" applyNumberFormat="0" applyFill="0" applyProtection="0">
      <alignment horizontal="left"/>
    </xf>
    <xf numFmtId="177" fontId="4" fillId="0" borderId="0" applyFont="0" applyFill="0" applyBorder="0">
      <alignment horizontal="left" vertical="top" wrapText="1"/>
    </xf>
    <xf numFmtId="0" fontId="7" fillId="5" borderId="0" applyNumberFormat="0" applyBorder="0" applyProtection="0">
      <alignment horizontal="left"/>
    </xf>
    <xf numFmtId="7" fontId="4" fillId="0" borderId="0" applyFont="0" applyFill="0" applyBorder="0" applyProtection="0">
      <alignment horizontal="left" vertical="center"/>
    </xf>
    <xf numFmtId="178" fontId="4" fillId="0" borderId="0" applyFont="0" applyFill="0" applyBorder="0" applyAlignment="0" applyProtection="0"/>
    <xf numFmtId="44" fontId="4" fillId="0" borderId="0" applyFont="0" applyFill="0" applyBorder="0" applyProtection="0">
      <alignment horizontal="right" vertical="center"/>
    </xf>
    <xf numFmtId="0" fontId="5" fillId="0" borderId="0" applyNumberFormat="0" applyProtection="0">
      <alignment horizontal="center" vertical="center" wrapText="1"/>
    </xf>
    <xf numFmtId="0" fontId="4" fillId="0" borderId="0" applyNumberFormat="0" applyFill="0" applyBorder="0" applyProtection="0">
      <alignment horizontal="center" vertical="center" wrapText="1"/>
    </xf>
    <xf numFmtId="38" fontId="16" fillId="0" borderId="0" applyFont="0" applyFill="0" applyBorder="0" applyAlignment="0" applyProtection="0">
      <alignment vertical="center"/>
    </xf>
    <xf numFmtId="0" fontId="16" fillId="0" borderId="0" applyBorder="0"/>
  </cellStyleXfs>
  <cellXfs count="95">
    <xf numFmtId="0" fontId="0" fillId="0" borderId="0" xfId="0" applyNumberFormat="1" applyFill="1" applyAlignment="1" applyProtection="1"/>
    <xf numFmtId="0" fontId="9" fillId="0" borderId="0" xfId="0" applyNumberFormat="1" applyFont="1" applyFill="1" applyAlignment="1" applyProtection="1"/>
    <xf numFmtId="0" fontId="9" fillId="0" borderId="0" xfId="0" quotePrefix="1" applyNumberFormat="1" applyFont="1" applyFill="1" applyAlignment="1" applyProtection="1"/>
    <xf numFmtId="14" fontId="10" fillId="3" borderId="1" xfId="0" quotePrefix="1" applyNumberFormat="1" applyFont="1" applyFill="1" applyBorder="1" applyAlignment="1" applyProtection="1">
      <alignment vertical="center"/>
    </xf>
    <xf numFmtId="0" fontId="10" fillId="3" borderId="1" xfId="0" quotePrefix="1" applyNumberFormat="1" applyFont="1" applyFill="1" applyBorder="1" applyAlignment="1" applyProtection="1">
      <alignment vertical="center"/>
    </xf>
    <xf numFmtId="0" fontId="10" fillId="3" borderId="1" xfId="0" quotePrefix="1" applyNumberFormat="1" applyFont="1" applyFill="1" applyBorder="1" applyAlignment="1" applyProtection="1">
      <alignment vertical="center" wrapText="1"/>
    </xf>
    <xf numFmtId="14" fontId="10" fillId="2" borderId="1" xfId="0" quotePrefix="1" applyNumberFormat="1" applyFont="1" applyFill="1" applyBorder="1" applyAlignment="1" applyProtection="1">
      <alignment horizontal="center" vertical="center" wrapText="1"/>
    </xf>
    <xf numFmtId="0" fontId="10" fillId="0" borderId="0" xfId="0" applyNumberFormat="1" applyFont="1" applyFill="1" applyAlignment="1" applyProtection="1">
      <alignment vertical="center"/>
    </xf>
    <xf numFmtId="0" fontId="10" fillId="0" borderId="2" xfId="0" quotePrefix="1" applyNumberFormat="1" applyFont="1" applyFill="1" applyBorder="1" applyAlignment="1" applyProtection="1"/>
    <xf numFmtId="0" fontId="10" fillId="0" borderId="2" xfId="0" applyNumberFormat="1" applyFont="1" applyFill="1" applyBorder="1" applyAlignment="1" applyProtection="1"/>
    <xf numFmtId="14" fontId="10" fillId="0" borderId="2" xfId="0" applyNumberFormat="1" applyFont="1" applyFill="1" applyBorder="1" applyAlignment="1" applyProtection="1"/>
    <xf numFmtId="0" fontId="10" fillId="0" borderId="0" xfId="0" applyNumberFormat="1" applyFont="1" applyFill="1" applyAlignment="1" applyProtection="1"/>
    <xf numFmtId="14" fontId="10" fillId="0" borderId="2" xfId="0" quotePrefix="1" applyNumberFormat="1" applyFont="1" applyFill="1" applyBorder="1" applyAlignment="1" applyProtection="1"/>
    <xf numFmtId="0" fontId="9" fillId="0" borderId="3" xfId="0" applyNumberFormat="1" applyFont="1" applyFill="1" applyBorder="1" applyAlignment="1" applyProtection="1"/>
    <xf numFmtId="0" fontId="9" fillId="2" borderId="0" xfId="0" quotePrefix="1" applyNumberFormat="1" applyFont="1" applyFill="1" applyAlignment="1" applyProtection="1"/>
    <xf numFmtId="0" fontId="11" fillId="0" borderId="0" xfId="0" applyNumberFormat="1" applyFont="1" applyFill="1" applyAlignment="1" applyProtection="1">
      <alignment vertical="center"/>
    </xf>
    <xf numFmtId="0" fontId="9" fillId="10" borderId="0" xfId="0" applyNumberFormat="1" applyFont="1" applyFill="1" applyAlignment="1" applyProtection="1"/>
    <xf numFmtId="0" fontId="10" fillId="10" borderId="0" xfId="0" applyNumberFormat="1" applyFont="1" applyFill="1" applyAlignment="1" applyProtection="1">
      <alignment vertical="center"/>
    </xf>
    <xf numFmtId="0" fontId="0" fillId="11" borderId="0" xfId="0" applyNumberFormat="1" applyFill="1" applyAlignment="1" applyProtection="1">
      <alignment vertical="center"/>
    </xf>
    <xf numFmtId="0" fontId="9" fillId="14" borderId="0" xfId="0" applyNumberFormat="1" applyFont="1" applyFill="1" applyAlignment="1" applyProtection="1"/>
    <xf numFmtId="14" fontId="10" fillId="12" borderId="1" xfId="0" quotePrefix="1" applyNumberFormat="1" applyFont="1" applyFill="1" applyBorder="1" applyAlignment="1" applyProtection="1">
      <alignment horizontal="center" vertical="center" wrapText="1"/>
    </xf>
    <xf numFmtId="14" fontId="10" fillId="13" borderId="1" xfId="0" quotePrefix="1" applyNumberFormat="1" applyFont="1" applyFill="1" applyBorder="1" applyAlignment="1" applyProtection="1">
      <alignment horizontal="center" vertical="center" wrapText="1"/>
    </xf>
    <xf numFmtId="14" fontId="10" fillId="14" borderId="1" xfId="0" quotePrefix="1" applyNumberFormat="1" applyFont="1" applyFill="1" applyBorder="1" applyAlignment="1" applyProtection="1">
      <alignment horizontal="center" vertical="center" wrapText="1"/>
    </xf>
    <xf numFmtId="14" fontId="10" fillId="15" borderId="1" xfId="0" quotePrefix="1" applyNumberFormat="1" applyFont="1" applyFill="1" applyBorder="1" applyAlignment="1" applyProtection="1">
      <alignment horizontal="center" vertical="center" wrapText="1"/>
    </xf>
    <xf numFmtId="38" fontId="12" fillId="4" borderId="1" xfId="0" applyNumberFormat="1" applyFont="1" applyFill="1" applyBorder="1" applyAlignment="1" applyProtection="1">
      <alignment horizontal="center" vertical="center" wrapText="1"/>
    </xf>
    <xf numFmtId="0" fontId="9" fillId="0" borderId="2" xfId="0" quotePrefix="1" applyNumberFormat="1" applyFont="1" applyFill="1" applyBorder="1" applyAlignment="1" applyProtection="1"/>
    <xf numFmtId="38" fontId="12" fillId="4" borderId="2" xfId="0" applyNumberFormat="1" applyFont="1" applyFill="1" applyBorder="1" applyAlignment="1" applyProtection="1">
      <protection locked="0"/>
    </xf>
    <xf numFmtId="38" fontId="9" fillId="0" borderId="0" xfId="13" applyFont="1" applyFill="1" applyAlignment="1" applyProtection="1"/>
    <xf numFmtId="38" fontId="9" fillId="0" borderId="3" xfId="13" applyFont="1" applyFill="1" applyBorder="1" applyAlignment="1" applyProtection="1"/>
    <xf numFmtId="38" fontId="9" fillId="10" borderId="0" xfId="13" applyFont="1" applyFill="1" applyAlignment="1" applyProtection="1"/>
    <xf numFmtId="38" fontId="10" fillId="2" borderId="1" xfId="13" quotePrefix="1" applyFont="1" applyFill="1" applyBorder="1" applyAlignment="1" applyProtection="1">
      <alignment horizontal="center" vertical="center" wrapText="1"/>
    </xf>
    <xf numFmtId="38" fontId="10" fillId="0" borderId="2" xfId="13" applyFont="1" applyFill="1" applyBorder="1" applyAlignment="1" applyProtection="1"/>
    <xf numFmtId="38" fontId="10" fillId="0" borderId="2" xfId="13" quotePrefix="1" applyFont="1" applyFill="1" applyBorder="1" applyAlignment="1" applyProtection="1"/>
    <xf numFmtId="38" fontId="10" fillId="12" borderId="1" xfId="13" quotePrefix="1" applyFont="1" applyFill="1" applyBorder="1" applyAlignment="1" applyProtection="1">
      <alignment horizontal="center" vertical="center" wrapText="1"/>
    </xf>
    <xf numFmtId="38" fontId="10" fillId="13" borderId="1" xfId="13" quotePrefix="1" applyFont="1" applyFill="1" applyBorder="1" applyAlignment="1" applyProtection="1">
      <alignment horizontal="center" vertical="center" wrapText="1"/>
    </xf>
    <xf numFmtId="38" fontId="9" fillId="14" borderId="0" xfId="13" applyFont="1" applyFill="1" applyAlignment="1" applyProtection="1"/>
    <xf numFmtId="38" fontId="10" fillId="14" borderId="1" xfId="13" quotePrefix="1" applyFont="1" applyFill="1" applyBorder="1" applyAlignment="1" applyProtection="1">
      <alignment horizontal="center" vertical="center" wrapText="1"/>
    </xf>
    <xf numFmtId="38" fontId="10" fillId="15" borderId="1" xfId="13" quotePrefix="1" applyFont="1" applyFill="1" applyBorder="1" applyAlignment="1" applyProtection="1">
      <alignment horizontal="center" vertical="center" wrapText="1"/>
    </xf>
    <xf numFmtId="180" fontId="9" fillId="10" borderId="0" xfId="0" applyNumberFormat="1" applyFont="1" applyFill="1" applyAlignment="1" applyProtection="1"/>
    <xf numFmtId="180" fontId="10" fillId="2" borderId="1" xfId="0" quotePrefix="1" applyNumberFormat="1" applyFont="1" applyFill="1" applyBorder="1" applyAlignment="1" applyProtection="1">
      <alignment horizontal="center" vertical="center" wrapText="1"/>
    </xf>
    <xf numFmtId="180" fontId="10" fillId="0" borderId="2" xfId="0" applyNumberFormat="1" applyFont="1" applyFill="1" applyBorder="1" applyAlignment="1" applyProtection="1"/>
    <xf numFmtId="180" fontId="10" fillId="0" borderId="2" xfId="0" quotePrefix="1" applyNumberFormat="1" applyFont="1" applyFill="1" applyBorder="1" applyAlignment="1" applyProtection="1"/>
    <xf numFmtId="180" fontId="9" fillId="0" borderId="0" xfId="0" applyNumberFormat="1" applyFont="1" applyFill="1" applyAlignment="1" applyProtection="1"/>
    <xf numFmtId="180" fontId="10" fillId="12" borderId="1" xfId="0" quotePrefix="1" applyNumberFormat="1" applyFont="1" applyFill="1" applyBorder="1" applyAlignment="1" applyProtection="1">
      <alignment horizontal="center" vertical="center" wrapText="1"/>
    </xf>
    <xf numFmtId="180" fontId="10" fillId="13" borderId="1" xfId="0" quotePrefix="1" applyNumberFormat="1" applyFont="1" applyFill="1" applyBorder="1" applyAlignment="1" applyProtection="1">
      <alignment horizontal="center" vertical="center" wrapText="1"/>
    </xf>
    <xf numFmtId="180" fontId="9" fillId="14" borderId="0" xfId="0" applyNumberFormat="1" applyFont="1" applyFill="1" applyAlignment="1" applyProtection="1"/>
    <xf numFmtId="180" fontId="10" fillId="14" borderId="1" xfId="0" quotePrefix="1" applyNumberFormat="1" applyFont="1" applyFill="1" applyBorder="1" applyAlignment="1" applyProtection="1">
      <alignment horizontal="center" vertical="center" wrapText="1"/>
    </xf>
    <xf numFmtId="180" fontId="10" fillId="15" borderId="1" xfId="0" quotePrefix="1" applyNumberFormat="1" applyFont="1" applyFill="1" applyBorder="1" applyAlignment="1" applyProtection="1">
      <alignment horizontal="center" vertical="center" wrapText="1"/>
    </xf>
    <xf numFmtId="0" fontId="8" fillId="0" borderId="0" xfId="0" applyFont="1" applyFill="1" applyAlignment="1" applyProtection="1">
      <alignment horizontal="center" vertical="center"/>
    </xf>
    <xf numFmtId="178" fontId="11" fillId="0" borderId="0" xfId="0" applyNumberFormat="1" applyFont="1" applyFill="1" applyAlignment="1" applyProtection="1">
      <alignment horizontal="left" vertical="center"/>
    </xf>
    <xf numFmtId="0" fontId="17" fillId="0" borderId="0" xfId="0" applyFont="1" applyFill="1" applyAlignment="1" applyProtection="1">
      <alignment vertical="center"/>
    </xf>
    <xf numFmtId="0" fontId="18" fillId="0" borderId="0" xfId="0" applyNumberFormat="1" applyFont="1" applyFill="1" applyAlignment="1" applyProtection="1">
      <alignment vertical="center"/>
    </xf>
    <xf numFmtId="0" fontId="11" fillId="0" borderId="0" xfId="0" quotePrefix="1" applyNumberFormat="1" applyFont="1" applyFill="1" applyBorder="1" applyAlignment="1" applyProtection="1">
      <alignment vertical="center"/>
    </xf>
    <xf numFmtId="0" fontId="11" fillId="0" borderId="0" xfId="0" applyFont="1" applyFill="1" applyAlignment="1" applyProtection="1">
      <alignment vertical="center"/>
    </xf>
    <xf numFmtId="179" fontId="11" fillId="0" borderId="0" xfId="0" applyNumberFormat="1" applyFont="1" applyFill="1" applyAlignment="1" applyProtection="1">
      <alignment horizontal="right" vertical="center"/>
    </xf>
    <xf numFmtId="0" fontId="11" fillId="0" borderId="0" xfId="0" quotePrefix="1" applyNumberFormat="1" applyFont="1" applyFill="1" applyBorder="1" applyAlignment="1" applyProtection="1">
      <alignment horizontal="left" vertical="center"/>
    </xf>
    <xf numFmtId="179" fontId="11" fillId="0" borderId="0" xfId="0" applyNumberFormat="1" applyFont="1" applyFill="1" applyAlignment="1" applyProtection="1">
      <alignment horizontal="right" vertical="center"/>
    </xf>
    <xf numFmtId="177" fontId="11" fillId="0" borderId="0" xfId="0" applyNumberFormat="1" applyFont="1" applyFill="1" applyAlignment="1" applyProtection="1">
      <alignment vertical="center"/>
    </xf>
    <xf numFmtId="0" fontId="11" fillId="0" borderId="0" xfId="0" applyFont="1" applyFill="1" applyAlignment="1" applyProtection="1">
      <alignment horizontal="right" vertical="center"/>
    </xf>
    <xf numFmtId="177" fontId="11" fillId="0" borderId="0" xfId="0" applyNumberFormat="1" applyFont="1" applyFill="1" applyAlignment="1" applyProtection="1">
      <alignment horizontal="right" vertical="center"/>
    </xf>
    <xf numFmtId="0" fontId="11" fillId="8" borderId="0" xfId="0" applyFont="1" applyFill="1" applyAlignment="1" applyProtection="1">
      <alignment vertical="center"/>
    </xf>
    <xf numFmtId="0" fontId="11" fillId="9" borderId="0" xfId="0" applyFont="1" applyFill="1" applyAlignment="1" applyProtection="1">
      <alignment horizontal="center" vertical="center"/>
    </xf>
    <xf numFmtId="0" fontId="11" fillId="6" borderId="0" xfId="0" applyFont="1" applyFill="1" applyAlignment="1" applyProtection="1">
      <alignment vertical="center"/>
    </xf>
    <xf numFmtId="178" fontId="11" fillId="6" borderId="0" xfId="0" applyNumberFormat="1" applyFont="1" applyFill="1" applyAlignment="1" applyProtection="1">
      <alignment vertical="center"/>
    </xf>
    <xf numFmtId="44" fontId="11" fillId="6" borderId="0" xfId="0" applyNumberFormat="1" applyFont="1" applyFill="1" applyAlignment="1" applyProtection="1">
      <alignment vertical="center"/>
    </xf>
    <xf numFmtId="178" fontId="11" fillId="0" borderId="0" xfId="0" applyNumberFormat="1" applyFont="1" applyFill="1" applyAlignment="1" applyProtection="1">
      <alignment vertical="center"/>
    </xf>
    <xf numFmtId="44" fontId="11" fillId="0" borderId="0" xfId="0" applyNumberFormat="1" applyFont="1" applyFill="1" applyAlignment="1" applyProtection="1">
      <alignment vertical="center"/>
    </xf>
    <xf numFmtId="42" fontId="11" fillId="6" borderId="0" xfId="0" applyNumberFormat="1" applyFont="1" applyFill="1" applyAlignment="1" applyProtection="1">
      <alignment vertical="center"/>
    </xf>
    <xf numFmtId="177" fontId="11" fillId="7" borderId="0" xfId="0" applyNumberFormat="1" applyFont="1" applyFill="1" applyAlignment="1" applyProtection="1">
      <alignment vertical="center"/>
    </xf>
    <xf numFmtId="44" fontId="11" fillId="8" borderId="0" xfId="0" applyNumberFormat="1" applyFont="1" applyFill="1" applyAlignment="1" applyProtection="1">
      <alignment vertical="center"/>
    </xf>
    <xf numFmtId="178" fontId="11" fillId="8" borderId="0" xfId="0" applyNumberFormat="1" applyFont="1" applyFill="1" applyAlignment="1" applyProtection="1">
      <alignment vertical="center"/>
    </xf>
    <xf numFmtId="44" fontId="11" fillId="9" borderId="0" xfId="0" applyNumberFormat="1" applyFont="1" applyFill="1" applyAlignment="1" applyProtection="1">
      <alignment vertical="center"/>
    </xf>
    <xf numFmtId="178" fontId="11" fillId="9" borderId="0" xfId="0" applyNumberFormat="1" applyFont="1" applyFill="1" applyAlignment="1" applyProtection="1">
      <alignment vertical="center"/>
    </xf>
    <xf numFmtId="44" fontId="11" fillId="7" borderId="0" xfId="0" applyNumberFormat="1" applyFont="1" applyFill="1" applyAlignment="1" applyProtection="1">
      <alignment vertical="center"/>
    </xf>
    <xf numFmtId="178" fontId="11" fillId="7" borderId="0" xfId="0" applyNumberFormat="1" applyFont="1" applyFill="1" applyAlignment="1" applyProtection="1">
      <alignment vertical="center"/>
    </xf>
    <xf numFmtId="0" fontId="11" fillId="0" borderId="0" xfId="0" applyNumberFormat="1" applyFont="1" applyFill="1" applyAlignment="1" applyProtection="1"/>
    <xf numFmtId="0" fontId="18" fillId="0" borderId="0" xfId="0" applyNumberFormat="1" applyFont="1" applyFill="1" applyAlignment="1" applyProtection="1"/>
    <xf numFmtId="180" fontId="10" fillId="16" borderId="1" xfId="0" quotePrefix="1" applyNumberFormat="1" applyFont="1" applyFill="1" applyBorder="1" applyAlignment="1" applyProtection="1">
      <alignment horizontal="center" vertical="center" wrapText="1"/>
    </xf>
    <xf numFmtId="38" fontId="9" fillId="2" borderId="0" xfId="13" quotePrefix="1" applyFont="1" applyFill="1" applyAlignment="1" applyProtection="1"/>
    <xf numFmtId="0" fontId="9" fillId="2" borderId="0" xfId="0" applyNumberFormat="1" applyFont="1" applyFill="1" applyAlignment="1" applyProtection="1"/>
    <xf numFmtId="38" fontId="9" fillId="2" borderId="0" xfId="13" applyFont="1" applyFill="1" applyAlignment="1" applyProtection="1"/>
    <xf numFmtId="0" fontId="9" fillId="0" borderId="0" xfId="14" applyNumberFormat="1" applyFont="1" applyFill="1" applyAlignment="1" applyProtection="1">
      <alignment vertical="center"/>
    </xf>
    <xf numFmtId="0" fontId="9" fillId="0" borderId="4" xfId="14" applyNumberFormat="1" applyFont="1" applyFill="1" applyBorder="1" applyAlignment="1" applyProtection="1">
      <alignment vertical="center"/>
    </xf>
    <xf numFmtId="0" fontId="9" fillId="0" borderId="7" xfId="14" applyNumberFormat="1" applyFont="1" applyFill="1" applyBorder="1" applyAlignment="1" applyProtection="1">
      <alignment horizontal="center" vertical="center"/>
    </xf>
    <xf numFmtId="0" fontId="9" fillId="0" borderId="4" xfId="14" applyNumberFormat="1" applyFont="1" applyFill="1" applyBorder="1" applyAlignment="1" applyProtection="1">
      <alignment vertical="center" wrapText="1"/>
    </xf>
    <xf numFmtId="0" fontId="9" fillId="0" borderId="6" xfId="14" applyNumberFormat="1" applyFont="1" applyFill="1" applyBorder="1" applyAlignment="1" applyProtection="1">
      <alignment horizontal="center" vertical="center"/>
    </xf>
    <xf numFmtId="0" fontId="9" fillId="0" borderId="3" xfId="14" applyNumberFormat="1" applyFont="1" applyFill="1" applyBorder="1" applyAlignment="1" applyProtection="1">
      <alignment horizontal="center" vertical="center"/>
    </xf>
    <xf numFmtId="0" fontId="9" fillId="0" borderId="0" xfId="14" applyNumberFormat="1" applyFont="1" applyFill="1" applyBorder="1" applyAlignment="1" applyProtection="1">
      <alignment vertical="center" wrapText="1"/>
    </xf>
    <xf numFmtId="0" fontId="9" fillId="0" borderId="8" xfId="14" applyNumberFormat="1" applyFont="1" applyFill="1" applyBorder="1" applyAlignment="1" applyProtection="1">
      <alignment horizontal="center" vertical="center" wrapText="1"/>
    </xf>
    <xf numFmtId="0" fontId="9" fillId="0" borderId="5" xfId="14" applyNumberFormat="1" applyFont="1" applyFill="1" applyBorder="1" applyAlignment="1" applyProtection="1">
      <alignment vertical="center"/>
    </xf>
    <xf numFmtId="0" fontId="9" fillId="0" borderId="5" xfId="14" applyNumberFormat="1" applyFont="1" applyFill="1" applyBorder="1" applyAlignment="1" applyProtection="1">
      <alignment horizontal="center" vertical="center"/>
    </xf>
    <xf numFmtId="0" fontId="9" fillId="0" borderId="4" xfId="14" applyNumberFormat="1" applyFont="1" applyFill="1" applyBorder="1" applyAlignment="1" applyProtection="1">
      <alignment horizontal="center" vertical="center"/>
    </xf>
    <xf numFmtId="0" fontId="11" fillId="0" borderId="0" xfId="14" applyNumberFormat="1" applyFont="1" applyFill="1" applyAlignment="1" applyProtection="1">
      <alignment vertical="center"/>
    </xf>
    <xf numFmtId="0" fontId="14" fillId="0" borderId="0" xfId="14" applyNumberFormat="1" applyFont="1" applyFill="1" applyAlignment="1" applyProtection="1">
      <alignment vertical="center"/>
    </xf>
    <xf numFmtId="0" fontId="9" fillId="0" borderId="4" xfId="14" applyNumberFormat="1" applyFont="1" applyFill="1" applyBorder="1" applyAlignment="1" applyProtection="1">
      <alignment horizontal="center" vertical="center"/>
    </xf>
  </cellXfs>
  <cellStyles count="15">
    <cellStyle name="Phone" xfId="6"/>
    <cellStyle name="タイトル 2" xfId="2"/>
    <cellStyle name="メモ 2" xfId="11"/>
    <cellStyle name="桁区切り" xfId="13" builtinId="6"/>
    <cellStyle name="桁区切り 2" xfId="9"/>
    <cellStyle name="見出し 1 2" xfId="1"/>
    <cellStyle name="見出し 2 2" xfId="5"/>
    <cellStyle name="見出し 3 2" xfId="4"/>
    <cellStyle name="見出し 4 2" xfId="7"/>
    <cellStyle name="説明文 2" xfId="12"/>
    <cellStyle name="通貨 [0.00] 2" xfId="8"/>
    <cellStyle name="通貨 2" xfId="10"/>
    <cellStyle name="標準" xfId="0" builtinId="0"/>
    <cellStyle name="標準 2" xfId="3"/>
    <cellStyle name="標準 2 2" xfId="14"/>
  </cellStyles>
  <dxfs count="7">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i val="0"/>
        <color theme="3" tint="-0.24994659260841701"/>
      </font>
    </dxf>
    <dxf>
      <font>
        <b/>
        <color theme="1"/>
      </font>
    </dxf>
    <dxf>
      <font>
        <b val="0"/>
        <i val="0"/>
        <color theme="3" tint="-0.24994659260841701"/>
      </font>
      <border diagonalUp="0" diagonalDown="0">
        <left/>
        <right/>
        <top style="thin">
          <color theme="4" tint="0.39991454817346722"/>
        </top>
        <bottom/>
        <vertical/>
        <horizontal/>
      </border>
    </dxf>
    <dxf>
      <font>
        <b val="0"/>
        <i val="0"/>
        <color theme="0"/>
      </font>
      <fill>
        <gradientFill degree="90">
          <stop position="0">
            <color theme="4"/>
          </stop>
          <stop position="1">
            <color theme="4" tint="-0.49803155613879818"/>
          </stop>
        </gradientFill>
      </fill>
    </dxf>
    <dxf>
      <font>
        <color theme="1"/>
      </font>
      <border diagonalUp="0" diagonalDown="0">
        <left/>
        <right/>
        <top/>
        <bottom/>
        <vertical/>
        <horizontal/>
      </border>
    </dxf>
  </dxfs>
  <tableStyles count="1" defaultTableStyle="TableStyleMedium2" defaultPivotStyle="PivotStyleLight16">
    <tableStyle name="Service Invoice"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18</xdr:row>
      <xdr:rowOff>133350</xdr:rowOff>
    </xdr:from>
    <xdr:to>
      <xdr:col>4</xdr:col>
      <xdr:colOff>0</xdr:colOff>
      <xdr:row>20</xdr:row>
      <xdr:rowOff>171450</xdr:rowOff>
    </xdr:to>
    <xdr:sp macro="" textlink="">
      <xdr:nvSpPr>
        <xdr:cNvPr id="2" name="テキスト ボックス 1"/>
        <xdr:cNvSpPr txBox="1"/>
      </xdr:nvSpPr>
      <xdr:spPr>
        <a:xfrm>
          <a:off x="104775" y="4419600"/>
          <a:ext cx="4486275" cy="514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latin typeface="メイリオ" panose="020B0604030504040204" pitchFamily="50" charset="-128"/>
              <a:ea typeface="メイリオ" panose="020B0604030504040204" pitchFamily="50" charset="-128"/>
            </a:rPr>
            <a:t>依頼者名と作業名、作業単価を記入。</a:t>
          </a:r>
          <a:endParaRPr kumimoji="1" lang="en-US" altLang="ja-JP" sz="1600">
            <a:latin typeface="メイリオ" panose="020B0604030504040204" pitchFamily="50" charset="-128"/>
            <a:ea typeface="メイリオ" panose="020B0604030504040204" pitchFamily="50" charset="-128"/>
          </a:endParaRPr>
        </a:p>
      </xdr:txBody>
    </xdr:sp>
    <xdr:clientData/>
  </xdr:twoCellAnchor>
  <xdr:twoCellAnchor>
    <xdr:from>
      <xdr:col>0</xdr:col>
      <xdr:colOff>219075</xdr:colOff>
      <xdr:row>4</xdr:row>
      <xdr:rowOff>47626</xdr:rowOff>
    </xdr:from>
    <xdr:to>
      <xdr:col>2</xdr:col>
      <xdr:colOff>928688</xdr:colOff>
      <xdr:row>18</xdr:row>
      <xdr:rowOff>133350</xdr:rowOff>
    </xdr:to>
    <xdr:cxnSp macro="">
      <xdr:nvCxnSpPr>
        <xdr:cNvPr id="4" name="直線矢印コネクタ 3"/>
        <xdr:cNvCxnSpPr>
          <a:stCxn id="2" idx="0"/>
        </xdr:cNvCxnSpPr>
      </xdr:nvCxnSpPr>
      <xdr:spPr>
        <a:xfrm flipH="1" flipV="1">
          <a:off x="219075" y="1000126"/>
          <a:ext cx="2128838" cy="341947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928688</xdr:colOff>
      <xdr:row>17</xdr:row>
      <xdr:rowOff>66675</xdr:rowOff>
    </xdr:from>
    <xdr:to>
      <xdr:col>3</xdr:col>
      <xdr:colOff>66675</xdr:colOff>
      <xdr:row>18</xdr:row>
      <xdr:rowOff>133350</xdr:rowOff>
    </xdr:to>
    <xdr:cxnSp macro="">
      <xdr:nvCxnSpPr>
        <xdr:cNvPr id="5" name="直線矢印コネクタ 4"/>
        <xdr:cNvCxnSpPr>
          <a:stCxn id="2" idx="0"/>
        </xdr:cNvCxnSpPr>
      </xdr:nvCxnSpPr>
      <xdr:spPr>
        <a:xfrm flipV="1">
          <a:off x="2347913" y="4114800"/>
          <a:ext cx="1604962" cy="3048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185738</xdr:colOff>
      <xdr:row>17</xdr:row>
      <xdr:rowOff>28575</xdr:rowOff>
    </xdr:from>
    <xdr:to>
      <xdr:col>2</xdr:col>
      <xdr:colOff>928688</xdr:colOff>
      <xdr:row>18</xdr:row>
      <xdr:rowOff>133350</xdr:rowOff>
    </xdr:to>
    <xdr:cxnSp macro="">
      <xdr:nvCxnSpPr>
        <xdr:cNvPr id="7" name="直線矢印コネクタ 6"/>
        <xdr:cNvCxnSpPr>
          <a:stCxn id="2" idx="0"/>
        </xdr:cNvCxnSpPr>
      </xdr:nvCxnSpPr>
      <xdr:spPr>
        <a:xfrm flipH="1" flipV="1">
          <a:off x="1604963" y="4076700"/>
          <a:ext cx="742950" cy="3429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46867</xdr:colOff>
      <xdr:row>21</xdr:row>
      <xdr:rowOff>40824</xdr:rowOff>
    </xdr:from>
    <xdr:to>
      <xdr:col>7</xdr:col>
      <xdr:colOff>1006928</xdr:colOff>
      <xdr:row>26</xdr:row>
      <xdr:rowOff>163286</xdr:rowOff>
    </xdr:to>
    <xdr:sp macro="" textlink="">
      <xdr:nvSpPr>
        <xdr:cNvPr id="4" name="テキスト ボックス 3"/>
        <xdr:cNvSpPr txBox="1"/>
      </xdr:nvSpPr>
      <xdr:spPr>
        <a:xfrm>
          <a:off x="46867" y="5116288"/>
          <a:ext cx="5981097" cy="13471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メイリオ" panose="020B0604030504040204" pitchFamily="50" charset="-128"/>
              <a:ea typeface="メイリオ" panose="020B0604030504040204" pitchFamily="50" charset="-128"/>
            </a:rPr>
            <a:t>①依頼者は耕地番号</a:t>
          </a:r>
          <a:r>
            <a:rPr kumimoji="1" lang="en-US" altLang="ja-JP" sz="1600">
              <a:latin typeface="メイリオ" panose="020B0604030504040204" pitchFamily="50" charset="-128"/>
              <a:ea typeface="メイリオ" panose="020B0604030504040204" pitchFamily="50" charset="-128"/>
            </a:rPr>
            <a:t>(</a:t>
          </a:r>
          <a:r>
            <a:rPr kumimoji="1" lang="ja-JP" altLang="en-US" sz="1600">
              <a:latin typeface="メイリオ" panose="020B0604030504040204" pitchFamily="50" charset="-128"/>
              <a:ea typeface="メイリオ" panose="020B0604030504040204" pitchFamily="50" charset="-128"/>
            </a:rPr>
            <a:t>任意</a:t>
          </a:r>
          <a:r>
            <a:rPr kumimoji="1" lang="en-US" altLang="ja-JP" sz="1600">
              <a:latin typeface="メイリオ" panose="020B0604030504040204" pitchFamily="50" charset="-128"/>
              <a:ea typeface="メイリオ" panose="020B0604030504040204" pitchFamily="50" charset="-128"/>
            </a:rPr>
            <a:t>)</a:t>
          </a:r>
          <a:r>
            <a:rPr kumimoji="1" lang="ja-JP" altLang="en-US" sz="1600">
              <a:latin typeface="メイリオ" panose="020B0604030504040204" pitchFamily="50" charset="-128"/>
              <a:ea typeface="メイリオ" panose="020B0604030504040204" pitchFamily="50" charset="-128"/>
            </a:rPr>
            <a:t>、農業者名</a:t>
          </a:r>
          <a:r>
            <a:rPr kumimoji="1" lang="en-US" altLang="ja-JP" sz="1600">
              <a:latin typeface="メイリオ" panose="020B0604030504040204" pitchFamily="50" charset="-128"/>
              <a:ea typeface="メイリオ" panose="020B0604030504040204" pitchFamily="50" charset="-128"/>
            </a:rPr>
            <a:t>(</a:t>
          </a:r>
          <a:r>
            <a:rPr kumimoji="1" lang="ja-JP" altLang="en-US" sz="1600">
              <a:latin typeface="メイリオ" panose="020B0604030504040204" pitchFamily="50" charset="-128"/>
              <a:ea typeface="メイリオ" panose="020B0604030504040204" pitchFamily="50" charset="-128"/>
            </a:rPr>
            <a:t>プルダウンリストから</a:t>
          </a:r>
          <a:endParaRPr kumimoji="1" lang="en-US" altLang="ja-JP" sz="1600">
            <a:latin typeface="メイリオ" panose="020B0604030504040204" pitchFamily="50" charset="-128"/>
            <a:ea typeface="メイリオ" panose="020B0604030504040204" pitchFamily="50" charset="-128"/>
          </a:endParaRPr>
        </a:p>
        <a:p>
          <a:r>
            <a:rPr kumimoji="1" lang="ja-JP" altLang="en-US" sz="1600">
              <a:latin typeface="メイリオ" panose="020B0604030504040204" pitchFamily="50" charset="-128"/>
              <a:ea typeface="メイリオ" panose="020B0604030504040204" pitchFamily="50" charset="-128"/>
            </a:rPr>
            <a:t>　選択</a:t>
          </a:r>
          <a:r>
            <a:rPr kumimoji="1" lang="en-US" altLang="ja-JP" sz="1600">
              <a:latin typeface="メイリオ" panose="020B0604030504040204" pitchFamily="50" charset="-128"/>
              <a:ea typeface="メイリオ" panose="020B0604030504040204" pitchFamily="50" charset="-128"/>
            </a:rPr>
            <a:t>)</a:t>
          </a:r>
          <a:r>
            <a:rPr kumimoji="1" lang="ja-JP" altLang="en-US" sz="1600">
              <a:latin typeface="メイリオ" panose="020B0604030504040204" pitchFamily="50" charset="-128"/>
              <a:ea typeface="メイリオ" panose="020B0604030504040204" pitchFamily="50" charset="-128"/>
            </a:rPr>
            <a:t>、地番情報、作付面積</a:t>
          </a:r>
          <a:r>
            <a:rPr kumimoji="1" lang="en-US" altLang="ja-JP" sz="1600">
              <a:latin typeface="メイリオ" panose="020B0604030504040204" pitchFamily="50" charset="-128"/>
              <a:ea typeface="メイリオ" panose="020B0604030504040204" pitchFamily="50" charset="-128"/>
            </a:rPr>
            <a:t>(a)</a:t>
          </a:r>
          <a:r>
            <a:rPr kumimoji="1" lang="ja-JP" altLang="en-US" sz="1600">
              <a:latin typeface="メイリオ" panose="020B0604030504040204" pitchFamily="50" charset="-128"/>
              <a:ea typeface="メイリオ" panose="020B0604030504040204" pitchFamily="50" charset="-128"/>
            </a:rPr>
            <a:t>、作物名、品種、</a:t>
          </a:r>
          <a:endParaRPr kumimoji="1" lang="en-US" altLang="ja-JP" sz="1600">
            <a:latin typeface="メイリオ" panose="020B0604030504040204" pitchFamily="50" charset="-128"/>
            <a:ea typeface="メイリオ" panose="020B0604030504040204" pitchFamily="50" charset="-128"/>
          </a:endParaRPr>
        </a:p>
        <a:p>
          <a:r>
            <a:rPr kumimoji="1" lang="ja-JP" altLang="en-US" sz="1600">
              <a:latin typeface="メイリオ" panose="020B0604030504040204" pitchFamily="50" charset="-128"/>
              <a:ea typeface="メイリオ" panose="020B0604030504040204" pitchFamily="50" charset="-128"/>
            </a:rPr>
            <a:t>　移植日</a:t>
          </a:r>
          <a:r>
            <a:rPr kumimoji="1" lang="en-US" altLang="ja-JP" sz="1600">
              <a:latin typeface="メイリオ" panose="020B0604030504040204" pitchFamily="50" charset="-128"/>
              <a:ea typeface="メイリオ" panose="020B0604030504040204" pitchFamily="50" charset="-128"/>
            </a:rPr>
            <a:t>or</a:t>
          </a:r>
          <a:r>
            <a:rPr kumimoji="1" lang="ja-JP" altLang="en-US" sz="1600">
              <a:latin typeface="メイリオ" panose="020B0604030504040204" pitchFamily="50" charset="-128"/>
              <a:ea typeface="メイリオ" panose="020B0604030504040204" pitchFamily="50" charset="-128"/>
            </a:rPr>
            <a:t>播種日を記入。</a:t>
          </a:r>
        </a:p>
      </xdr:txBody>
    </xdr:sp>
    <xdr:clientData/>
  </xdr:twoCellAnchor>
  <xdr:twoCellAnchor>
    <xdr:from>
      <xdr:col>0</xdr:col>
      <xdr:colOff>0</xdr:colOff>
      <xdr:row>17</xdr:row>
      <xdr:rowOff>9525</xdr:rowOff>
    </xdr:from>
    <xdr:to>
      <xdr:col>7</xdr:col>
      <xdr:colOff>1047749</xdr:colOff>
      <xdr:row>20</xdr:row>
      <xdr:rowOff>217713</xdr:rowOff>
    </xdr:to>
    <xdr:sp macro="" textlink="">
      <xdr:nvSpPr>
        <xdr:cNvPr id="7" name="右中かっこ 6"/>
        <xdr:cNvSpPr/>
      </xdr:nvSpPr>
      <xdr:spPr>
        <a:xfrm rot="5400000">
          <a:off x="2500993" y="1499507"/>
          <a:ext cx="922563" cy="5924549"/>
        </a:xfrm>
        <a:prstGeom prst="rightBrace">
          <a:avLst>
            <a:gd name="adj1" fmla="val 56931"/>
            <a:gd name="adj2" fmla="val 50224"/>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683805</xdr:colOff>
      <xdr:row>21</xdr:row>
      <xdr:rowOff>24742</xdr:rowOff>
    </xdr:from>
    <xdr:to>
      <xdr:col>18</xdr:col>
      <xdr:colOff>1352550</xdr:colOff>
      <xdr:row>26</xdr:row>
      <xdr:rowOff>142875</xdr:rowOff>
    </xdr:to>
    <xdr:sp macro="" textlink="">
      <xdr:nvSpPr>
        <xdr:cNvPr id="11" name="テキスト ボックス 10"/>
        <xdr:cNvSpPr txBox="1"/>
      </xdr:nvSpPr>
      <xdr:spPr>
        <a:xfrm>
          <a:off x="8208555" y="4968217"/>
          <a:ext cx="8498295" cy="130875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メイリオ" panose="020B0604030504040204" pitchFamily="50" charset="-128"/>
              <a:ea typeface="メイリオ" panose="020B0604030504040204" pitchFamily="50" charset="-128"/>
            </a:rPr>
            <a:t>②作業名、作業希望日、作業実施日、作業単価</a:t>
          </a:r>
          <a:r>
            <a:rPr kumimoji="1" lang="en-US" altLang="ja-JP" sz="1600">
              <a:latin typeface="メイリオ" panose="020B0604030504040204" pitchFamily="50" charset="-128"/>
              <a:ea typeface="メイリオ" panose="020B0604030504040204" pitchFamily="50" charset="-128"/>
            </a:rPr>
            <a:t>(</a:t>
          </a:r>
          <a:r>
            <a:rPr kumimoji="1" lang="ja-JP" altLang="en-US" sz="1600">
              <a:latin typeface="メイリオ" panose="020B0604030504040204" pitchFamily="50" charset="-128"/>
              <a:ea typeface="メイリオ" panose="020B0604030504040204" pitchFamily="50" charset="-128"/>
            </a:rPr>
            <a:t>円</a:t>
          </a:r>
          <a:r>
            <a:rPr kumimoji="1" lang="en-US" altLang="ja-JP" sz="1600">
              <a:latin typeface="メイリオ" panose="020B0604030504040204" pitchFamily="50" charset="-128"/>
              <a:ea typeface="メイリオ" panose="020B0604030504040204" pitchFamily="50" charset="-128"/>
            </a:rPr>
            <a:t>/10a)</a:t>
          </a:r>
          <a:r>
            <a:rPr kumimoji="1" lang="ja-JP" altLang="en-US" sz="1600">
              <a:latin typeface="メイリオ" panose="020B0604030504040204" pitchFamily="50" charset="-128"/>
              <a:ea typeface="メイリオ" panose="020B0604030504040204" pitchFamily="50" charset="-128"/>
            </a:rPr>
            <a:t>、作業代金</a:t>
          </a:r>
          <a:r>
            <a:rPr kumimoji="1" lang="en-US" altLang="ja-JP" sz="1600">
              <a:latin typeface="メイリオ" panose="020B0604030504040204" pitchFamily="50" charset="-128"/>
              <a:ea typeface="メイリオ" panose="020B0604030504040204" pitchFamily="50" charset="-128"/>
            </a:rPr>
            <a:t>(</a:t>
          </a:r>
          <a:r>
            <a:rPr kumimoji="1" lang="ja-JP" altLang="en-US" sz="1600">
              <a:latin typeface="メイリオ" panose="020B0604030504040204" pitchFamily="50" charset="-128"/>
              <a:ea typeface="メイリオ" panose="020B0604030504040204" pitchFamily="50" charset="-128"/>
            </a:rPr>
            <a:t>円</a:t>
          </a:r>
          <a:r>
            <a:rPr kumimoji="1" lang="en-US" altLang="ja-JP" sz="1600">
              <a:latin typeface="メイリオ" panose="020B0604030504040204" pitchFamily="50" charset="-128"/>
              <a:ea typeface="メイリオ" panose="020B0604030504040204" pitchFamily="50" charset="-128"/>
            </a:rPr>
            <a:t>)</a:t>
          </a:r>
          <a:r>
            <a:rPr kumimoji="1" lang="ja-JP" altLang="en-US" sz="1600">
              <a:latin typeface="メイリオ" panose="020B0604030504040204" pitchFamily="50" charset="-128"/>
              <a:ea typeface="メイリオ" panose="020B0604030504040204" pitchFamily="50" charset="-128"/>
            </a:rPr>
            <a:t>で</a:t>
          </a:r>
          <a:r>
            <a:rPr kumimoji="1" lang="en-US" altLang="ja-JP" sz="1600">
              <a:latin typeface="メイリオ" panose="020B0604030504040204" pitchFamily="50" charset="-128"/>
              <a:ea typeface="メイリオ" panose="020B0604030504040204" pitchFamily="50" charset="-128"/>
            </a:rPr>
            <a:t>1</a:t>
          </a:r>
          <a:r>
            <a:rPr kumimoji="1" lang="ja-JP" altLang="en-US" sz="1600">
              <a:latin typeface="メイリオ" panose="020B0604030504040204" pitchFamily="50" charset="-128"/>
              <a:ea typeface="メイリオ" panose="020B0604030504040204" pitchFamily="50" charset="-128"/>
            </a:rPr>
            <a:t>セット。</a:t>
          </a:r>
          <a:endParaRPr kumimoji="1" lang="en-US" altLang="ja-JP" sz="1600">
            <a:latin typeface="メイリオ" panose="020B0604030504040204" pitchFamily="50" charset="-128"/>
            <a:ea typeface="メイリオ" panose="020B0604030504040204" pitchFamily="50" charset="-128"/>
          </a:endParaRPr>
        </a:p>
        <a:p>
          <a:r>
            <a:rPr kumimoji="1" lang="ja-JP" altLang="en-US" sz="1600">
              <a:latin typeface="メイリオ" panose="020B0604030504040204" pitchFamily="50" charset="-128"/>
              <a:ea typeface="メイリオ" panose="020B0604030504040204" pitchFamily="50" charset="-128"/>
            </a:rPr>
            <a:t>　依頼者は作業名と作業希望日を記入して提出。受託者は作業実施日を記入。</a:t>
          </a:r>
          <a:endParaRPr kumimoji="1" lang="en-US" altLang="ja-JP" sz="1600">
            <a:latin typeface="メイリオ" panose="020B0604030504040204" pitchFamily="50" charset="-128"/>
            <a:ea typeface="メイリオ" panose="020B0604030504040204" pitchFamily="50" charset="-128"/>
          </a:endParaRPr>
        </a:p>
        <a:p>
          <a:r>
            <a:rPr kumimoji="1" lang="ja-JP" altLang="en-US" sz="1600">
              <a:latin typeface="メイリオ" panose="020B0604030504040204" pitchFamily="50" charset="-128"/>
              <a:ea typeface="メイリオ" panose="020B0604030504040204" pitchFamily="50" charset="-128"/>
            </a:rPr>
            <a:t>　作業単価はシート「①リスト」から自動計算、作業代金は作業単価と面積から自動計算。</a:t>
          </a:r>
        </a:p>
      </xdr:txBody>
    </xdr:sp>
    <xdr:clientData/>
  </xdr:twoCellAnchor>
  <xdr:twoCellAnchor>
    <xdr:from>
      <xdr:col>8</xdr:col>
      <xdr:colOff>13610</xdr:colOff>
      <xdr:row>17</xdr:row>
      <xdr:rowOff>13605</xdr:rowOff>
    </xdr:from>
    <xdr:to>
      <xdr:col>13</xdr:col>
      <xdr:colOff>6803</xdr:colOff>
      <xdr:row>18</xdr:row>
      <xdr:rowOff>217713</xdr:rowOff>
    </xdr:to>
    <xdr:sp macro="" textlink="">
      <xdr:nvSpPr>
        <xdr:cNvPr id="2" name="左大かっこ 1"/>
        <xdr:cNvSpPr/>
      </xdr:nvSpPr>
      <xdr:spPr>
        <a:xfrm rot="16200000">
          <a:off x="8208509" y="1996849"/>
          <a:ext cx="449037" cy="4674050"/>
        </a:xfrm>
        <a:prstGeom prst="leftBracket">
          <a:avLst>
            <a:gd name="adj" fmla="val 29545"/>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0</xdr:colOff>
      <xdr:row>16</xdr:row>
      <xdr:rowOff>235403</xdr:rowOff>
    </xdr:from>
    <xdr:to>
      <xdr:col>17</xdr:col>
      <xdr:colOff>762003</xdr:colOff>
      <xdr:row>18</xdr:row>
      <xdr:rowOff>217713</xdr:rowOff>
    </xdr:to>
    <xdr:sp macro="" textlink="">
      <xdr:nvSpPr>
        <xdr:cNvPr id="13" name="左大かっこ 12"/>
        <xdr:cNvSpPr/>
      </xdr:nvSpPr>
      <xdr:spPr>
        <a:xfrm rot="16200000">
          <a:off x="12860793" y="1988681"/>
          <a:ext cx="472168" cy="4667253"/>
        </a:xfrm>
        <a:prstGeom prst="leftBracket">
          <a:avLst>
            <a:gd name="adj" fmla="val 34270"/>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17</xdr:row>
      <xdr:rowOff>0</xdr:rowOff>
    </xdr:from>
    <xdr:to>
      <xdr:col>22</xdr:col>
      <xdr:colOff>762003</xdr:colOff>
      <xdr:row>18</xdr:row>
      <xdr:rowOff>227239</xdr:rowOff>
    </xdr:to>
    <xdr:sp macro="" textlink="">
      <xdr:nvSpPr>
        <xdr:cNvPr id="15" name="左大かっこ 14"/>
        <xdr:cNvSpPr/>
      </xdr:nvSpPr>
      <xdr:spPr>
        <a:xfrm rot="16200000">
          <a:off x="22222507" y="1998207"/>
          <a:ext cx="472168" cy="4667253"/>
        </a:xfrm>
        <a:prstGeom prst="leftBracket">
          <a:avLst>
            <a:gd name="adj" fmla="val 34270"/>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0</xdr:colOff>
      <xdr:row>17</xdr:row>
      <xdr:rowOff>0</xdr:rowOff>
    </xdr:from>
    <xdr:to>
      <xdr:col>27</xdr:col>
      <xdr:colOff>762003</xdr:colOff>
      <xdr:row>18</xdr:row>
      <xdr:rowOff>227239</xdr:rowOff>
    </xdr:to>
    <xdr:sp macro="" textlink="">
      <xdr:nvSpPr>
        <xdr:cNvPr id="16" name="左大かっこ 15"/>
        <xdr:cNvSpPr/>
      </xdr:nvSpPr>
      <xdr:spPr>
        <a:xfrm rot="16200000">
          <a:off x="26903364" y="1998207"/>
          <a:ext cx="472168" cy="4667253"/>
        </a:xfrm>
        <a:prstGeom prst="leftBracket">
          <a:avLst>
            <a:gd name="adj" fmla="val 34270"/>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11205</xdr:colOff>
      <xdr:row>16</xdr:row>
      <xdr:rowOff>224118</xdr:rowOff>
    </xdr:from>
    <xdr:to>
      <xdr:col>32</xdr:col>
      <xdr:colOff>773206</xdr:colOff>
      <xdr:row>18</xdr:row>
      <xdr:rowOff>216033</xdr:rowOff>
    </xdr:to>
    <xdr:sp macro="" textlink="">
      <xdr:nvSpPr>
        <xdr:cNvPr id="17" name="左大かっこ 16"/>
        <xdr:cNvSpPr/>
      </xdr:nvSpPr>
      <xdr:spPr>
        <a:xfrm rot="16200000">
          <a:off x="31778322" y="1816913"/>
          <a:ext cx="462562" cy="4695265"/>
        </a:xfrm>
        <a:prstGeom prst="leftBracket">
          <a:avLst>
            <a:gd name="adj" fmla="val 34270"/>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581025</xdr:colOff>
      <xdr:row>19</xdr:row>
      <xdr:rowOff>28576</xdr:rowOff>
    </xdr:from>
    <xdr:to>
      <xdr:col>14</xdr:col>
      <xdr:colOff>227603</xdr:colOff>
      <xdr:row>21</xdr:row>
      <xdr:rowOff>24742</xdr:rowOff>
    </xdr:to>
    <xdr:cxnSp macro="">
      <xdr:nvCxnSpPr>
        <xdr:cNvPr id="5" name="直線矢印コネクタ 4"/>
        <xdr:cNvCxnSpPr>
          <a:stCxn id="11" idx="0"/>
        </xdr:cNvCxnSpPr>
      </xdr:nvCxnSpPr>
      <xdr:spPr>
        <a:xfrm flipH="1" flipV="1">
          <a:off x="9667875" y="4495801"/>
          <a:ext cx="2789828" cy="47241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227603</xdr:colOff>
      <xdr:row>18</xdr:row>
      <xdr:rowOff>217713</xdr:rowOff>
    </xdr:from>
    <xdr:to>
      <xdr:col>14</xdr:col>
      <xdr:colOff>762003</xdr:colOff>
      <xdr:row>21</xdr:row>
      <xdr:rowOff>24742</xdr:rowOff>
    </xdr:to>
    <xdr:cxnSp macro="">
      <xdr:nvCxnSpPr>
        <xdr:cNvPr id="18" name="直線矢印コネクタ 17"/>
        <xdr:cNvCxnSpPr>
          <a:stCxn id="11" idx="0"/>
          <a:endCxn id="13" idx="1"/>
        </xdr:cNvCxnSpPr>
      </xdr:nvCxnSpPr>
      <xdr:spPr>
        <a:xfrm flipV="1">
          <a:off x="12457703" y="4446813"/>
          <a:ext cx="534400" cy="52140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227603</xdr:colOff>
      <xdr:row>19</xdr:row>
      <xdr:rowOff>19050</xdr:rowOff>
    </xdr:from>
    <xdr:to>
      <xdr:col>18</xdr:col>
      <xdr:colOff>123825</xdr:colOff>
      <xdr:row>21</xdr:row>
      <xdr:rowOff>24742</xdr:rowOff>
    </xdr:to>
    <xdr:cxnSp macro="">
      <xdr:nvCxnSpPr>
        <xdr:cNvPr id="19" name="直線矢印コネクタ 18"/>
        <xdr:cNvCxnSpPr>
          <a:stCxn id="11" idx="0"/>
        </xdr:cNvCxnSpPr>
      </xdr:nvCxnSpPr>
      <xdr:spPr>
        <a:xfrm flipV="1">
          <a:off x="12457703" y="4486275"/>
          <a:ext cx="3020422" cy="48194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190500</xdr:colOff>
      <xdr:row>19</xdr:row>
      <xdr:rowOff>38100</xdr:rowOff>
    </xdr:from>
    <xdr:to>
      <xdr:col>18</xdr:col>
      <xdr:colOff>781050</xdr:colOff>
      <xdr:row>20</xdr:row>
      <xdr:rowOff>238124</xdr:rowOff>
    </xdr:to>
    <xdr:sp macro="" textlink="">
      <xdr:nvSpPr>
        <xdr:cNvPr id="38" name="正方形/長方形 37"/>
        <xdr:cNvSpPr/>
      </xdr:nvSpPr>
      <xdr:spPr>
        <a:xfrm>
          <a:off x="15544800" y="4505325"/>
          <a:ext cx="590550" cy="43814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481853</xdr:colOff>
      <xdr:row>6</xdr:row>
      <xdr:rowOff>44823</xdr:rowOff>
    </xdr:from>
    <xdr:to>
      <xdr:col>8</xdr:col>
      <xdr:colOff>1064559</xdr:colOff>
      <xdr:row>9</xdr:row>
      <xdr:rowOff>280147</xdr:rowOff>
    </xdr:to>
    <xdr:grpSp>
      <xdr:nvGrpSpPr>
        <xdr:cNvPr id="5" name="グループ化 4"/>
        <xdr:cNvGrpSpPr/>
      </xdr:nvGrpSpPr>
      <xdr:grpSpPr>
        <a:xfrm>
          <a:off x="5244353" y="2151529"/>
          <a:ext cx="2263588" cy="974912"/>
          <a:chOff x="7048500" y="2076450"/>
          <a:chExt cx="1543050" cy="704850"/>
        </a:xfrm>
      </xdr:grpSpPr>
      <xdr:sp macro="" textlink="">
        <xdr:nvSpPr>
          <xdr:cNvPr id="6" name="正方形/長方形 5"/>
          <xdr:cNvSpPr/>
        </xdr:nvSpPr>
        <xdr:spPr>
          <a:xfrm>
            <a:off x="7048500" y="2076450"/>
            <a:ext cx="771525" cy="70485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xdr:cNvSpPr/>
        </xdr:nvSpPr>
        <xdr:spPr>
          <a:xfrm>
            <a:off x="7820025" y="2076450"/>
            <a:ext cx="771525" cy="70485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xdr:col>
      <xdr:colOff>198343</xdr:colOff>
      <xdr:row>0</xdr:row>
      <xdr:rowOff>44823</xdr:rowOff>
    </xdr:from>
    <xdr:to>
      <xdr:col>16</xdr:col>
      <xdr:colOff>226918</xdr:colOff>
      <xdr:row>1</xdr:row>
      <xdr:rowOff>169210</xdr:rowOff>
    </xdr:to>
    <xdr:sp macro="" textlink="">
      <xdr:nvSpPr>
        <xdr:cNvPr id="2" name="テキスト ボックス 1"/>
        <xdr:cNvSpPr txBox="1"/>
      </xdr:nvSpPr>
      <xdr:spPr>
        <a:xfrm>
          <a:off x="8524314" y="44823"/>
          <a:ext cx="4096310" cy="6622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①</a:t>
          </a:r>
          <a:r>
            <a:rPr kumimoji="1" lang="en-US" altLang="ja-JP" sz="1100">
              <a:latin typeface="メイリオ" panose="020B0604030504040204" pitchFamily="50" charset="-128"/>
              <a:ea typeface="メイリオ" panose="020B0604030504040204" pitchFamily="50" charset="-128"/>
            </a:rPr>
            <a:t>A2</a:t>
          </a:r>
          <a:r>
            <a:rPr kumimoji="1" lang="ja-JP" altLang="en-US" sz="1100">
              <a:latin typeface="メイリオ" panose="020B0604030504040204" pitchFamily="50" charset="-128"/>
              <a:ea typeface="メイリオ" panose="020B0604030504040204" pitchFamily="50" charset="-128"/>
            </a:rPr>
            <a:t>のプルダウンリストから農業者名を選択。</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→選択すると面積・単価・金額などが表示される。</a:t>
          </a:r>
        </a:p>
      </xdr:txBody>
    </xdr:sp>
    <xdr:clientData/>
  </xdr:twoCellAnchor>
  <xdr:twoCellAnchor>
    <xdr:from>
      <xdr:col>4</xdr:col>
      <xdr:colOff>179294</xdr:colOff>
      <xdr:row>0</xdr:row>
      <xdr:rowOff>375958</xdr:rowOff>
    </xdr:from>
    <xdr:to>
      <xdr:col>10</xdr:col>
      <xdr:colOff>198343</xdr:colOff>
      <xdr:row>1</xdr:row>
      <xdr:rowOff>78442</xdr:rowOff>
    </xdr:to>
    <xdr:cxnSp macro="">
      <xdr:nvCxnSpPr>
        <xdr:cNvPr id="8" name="直線矢印コネクタ 7"/>
        <xdr:cNvCxnSpPr>
          <a:stCxn id="2" idx="1"/>
        </xdr:cNvCxnSpPr>
      </xdr:nvCxnSpPr>
      <xdr:spPr>
        <a:xfrm flipH="1">
          <a:off x="1165412" y="375958"/>
          <a:ext cx="7358902" cy="24036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185457</xdr:colOff>
      <xdr:row>2</xdr:row>
      <xdr:rowOff>304800</xdr:rowOff>
    </xdr:from>
    <xdr:to>
      <xdr:col>16</xdr:col>
      <xdr:colOff>214032</xdr:colOff>
      <xdr:row>4</xdr:row>
      <xdr:rowOff>38100</xdr:rowOff>
    </xdr:to>
    <xdr:sp macro="" textlink="">
      <xdr:nvSpPr>
        <xdr:cNvPr id="15" name="テキスト ボックス 14"/>
        <xdr:cNvSpPr txBox="1"/>
      </xdr:nvSpPr>
      <xdr:spPr>
        <a:xfrm>
          <a:off x="8511428" y="1156447"/>
          <a:ext cx="4096310" cy="3608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②発行日、発行元情報を記入。</a:t>
          </a:r>
        </a:p>
      </xdr:txBody>
    </xdr:sp>
    <xdr:clientData/>
  </xdr:twoCellAnchor>
  <xdr:twoCellAnchor>
    <xdr:from>
      <xdr:col>9</xdr:col>
      <xdr:colOff>28575</xdr:colOff>
      <xdr:row>1</xdr:row>
      <xdr:rowOff>44825</xdr:rowOff>
    </xdr:from>
    <xdr:to>
      <xdr:col>10</xdr:col>
      <xdr:colOff>161925</xdr:colOff>
      <xdr:row>5</xdr:row>
      <xdr:rowOff>295276</xdr:rowOff>
    </xdr:to>
    <xdr:sp macro="" textlink="">
      <xdr:nvSpPr>
        <xdr:cNvPr id="17" name="右中かっこ 16"/>
        <xdr:cNvSpPr/>
      </xdr:nvSpPr>
      <xdr:spPr>
        <a:xfrm>
          <a:off x="7570134" y="582707"/>
          <a:ext cx="917762" cy="150551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709333</xdr:colOff>
      <xdr:row>10</xdr:row>
      <xdr:rowOff>150719</xdr:rowOff>
    </xdr:from>
    <xdr:to>
      <xdr:col>10</xdr:col>
      <xdr:colOff>260536</xdr:colOff>
      <xdr:row>10</xdr:row>
      <xdr:rowOff>173971</xdr:rowOff>
    </xdr:to>
    <xdr:cxnSp macro="">
      <xdr:nvCxnSpPr>
        <xdr:cNvPr id="23" name="直線矢印コネクタ 22"/>
        <xdr:cNvCxnSpPr>
          <a:stCxn id="24" idx="1"/>
        </xdr:cNvCxnSpPr>
      </xdr:nvCxnSpPr>
      <xdr:spPr>
        <a:xfrm flipH="1" flipV="1">
          <a:off x="2188509" y="3310778"/>
          <a:ext cx="6397998" cy="2325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260536</xdr:colOff>
      <xdr:row>9</xdr:row>
      <xdr:rowOff>295275</xdr:rowOff>
    </xdr:from>
    <xdr:to>
      <xdr:col>15</xdr:col>
      <xdr:colOff>457200</xdr:colOff>
      <xdr:row>11</xdr:row>
      <xdr:rowOff>19050</xdr:rowOff>
    </xdr:to>
    <xdr:sp macro="" textlink="">
      <xdr:nvSpPr>
        <xdr:cNvPr id="24" name="テキスト ボックス 23"/>
        <xdr:cNvSpPr txBox="1"/>
      </xdr:nvSpPr>
      <xdr:spPr>
        <a:xfrm>
          <a:off x="8586507" y="3141569"/>
          <a:ext cx="3659281" cy="3849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③適用を記入。</a:t>
          </a:r>
        </a:p>
      </xdr:txBody>
    </xdr:sp>
    <xdr:clientData/>
  </xdr:twoCellAnchor>
  <xdr:twoCellAnchor>
    <xdr:from>
      <xdr:col>10</xdr:col>
      <xdr:colOff>284628</xdr:colOff>
      <xdr:row>17</xdr:row>
      <xdr:rowOff>85725</xdr:rowOff>
    </xdr:from>
    <xdr:to>
      <xdr:col>16</xdr:col>
      <xdr:colOff>313203</xdr:colOff>
      <xdr:row>18</xdr:row>
      <xdr:rowOff>161365</xdr:rowOff>
    </xdr:to>
    <xdr:sp macro="" textlink="">
      <xdr:nvSpPr>
        <xdr:cNvPr id="26" name="テキスト ボックス 25"/>
        <xdr:cNvSpPr txBox="1"/>
      </xdr:nvSpPr>
      <xdr:spPr>
        <a:xfrm>
          <a:off x="8610599" y="5475754"/>
          <a:ext cx="4096310" cy="389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④口座振替日を記入。→完成</a:t>
          </a:r>
        </a:p>
      </xdr:txBody>
    </xdr:sp>
    <xdr:clientData/>
  </xdr:twoCellAnchor>
  <xdr:twoCellAnchor>
    <xdr:from>
      <xdr:col>6</xdr:col>
      <xdr:colOff>100853</xdr:colOff>
      <xdr:row>17</xdr:row>
      <xdr:rowOff>280428</xdr:rowOff>
    </xdr:from>
    <xdr:to>
      <xdr:col>10</xdr:col>
      <xdr:colOff>284628</xdr:colOff>
      <xdr:row>21</xdr:row>
      <xdr:rowOff>22411</xdr:rowOff>
    </xdr:to>
    <xdr:cxnSp macro="">
      <xdr:nvCxnSpPr>
        <xdr:cNvPr id="27" name="直線矢印コネクタ 26"/>
        <xdr:cNvCxnSpPr>
          <a:stCxn id="26" idx="1"/>
        </xdr:cNvCxnSpPr>
      </xdr:nvCxnSpPr>
      <xdr:spPr>
        <a:xfrm flipH="1">
          <a:off x="1580029" y="5670457"/>
          <a:ext cx="7030570" cy="7729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workbookViewId="0">
      <selection activeCell="B11" sqref="B11"/>
    </sheetView>
  </sheetViews>
  <sheetFormatPr defaultRowHeight="18.75" x14ac:dyDescent="0.25"/>
  <cols>
    <col min="1" max="1" width="8.42578125" style="81" bestFit="1" customWidth="1"/>
    <col min="2" max="2" width="119.42578125" style="81" bestFit="1" customWidth="1"/>
    <col min="3" max="16384" width="9.140625" style="81"/>
  </cols>
  <sheetData>
    <row r="1" spans="1:2" ht="22.5" x14ac:dyDescent="0.25">
      <c r="A1" s="93" t="s">
        <v>114</v>
      </c>
    </row>
    <row r="2" spans="1:2" ht="22.5" x14ac:dyDescent="0.25">
      <c r="A2" s="92" t="s">
        <v>43</v>
      </c>
    </row>
    <row r="3" spans="1:2" x14ac:dyDescent="0.25">
      <c r="A3" s="81" t="s">
        <v>98</v>
      </c>
    </row>
    <row r="5" spans="1:2" ht="22.5" x14ac:dyDescent="0.25">
      <c r="A5" s="92" t="s">
        <v>44</v>
      </c>
    </row>
    <row r="6" spans="1:2" x14ac:dyDescent="0.25">
      <c r="A6" s="91" t="s">
        <v>45</v>
      </c>
      <c r="B6" s="91" t="s">
        <v>37</v>
      </c>
    </row>
    <row r="7" spans="1:2" x14ac:dyDescent="0.25">
      <c r="A7" s="91" t="s">
        <v>41</v>
      </c>
      <c r="B7" s="82" t="s">
        <v>113</v>
      </c>
    </row>
    <row r="8" spans="1:2" x14ac:dyDescent="0.25">
      <c r="A8" s="90" t="s">
        <v>42</v>
      </c>
      <c r="B8" s="89"/>
    </row>
    <row r="9" spans="1:2" ht="37.5" x14ac:dyDescent="0.25">
      <c r="A9" s="94" t="s">
        <v>65</v>
      </c>
      <c r="B9" s="84" t="s">
        <v>112</v>
      </c>
    </row>
    <row r="10" spans="1:2" ht="56.25" x14ac:dyDescent="0.25">
      <c r="A10" s="94"/>
      <c r="B10" s="84" t="s">
        <v>111</v>
      </c>
    </row>
    <row r="11" spans="1:2" x14ac:dyDescent="0.25">
      <c r="A11" s="94"/>
      <c r="B11" s="84" t="s">
        <v>110</v>
      </c>
    </row>
    <row r="12" spans="1:2" ht="56.25" x14ac:dyDescent="0.25">
      <c r="A12" s="88" t="s">
        <v>109</v>
      </c>
      <c r="B12" s="87" t="s">
        <v>108</v>
      </c>
    </row>
    <row r="13" spans="1:2" x14ac:dyDescent="0.25">
      <c r="A13" s="86" t="s">
        <v>42</v>
      </c>
    </row>
    <row r="14" spans="1:2" ht="37.5" x14ac:dyDescent="0.25">
      <c r="A14" s="85" t="s">
        <v>38</v>
      </c>
      <c r="B14" s="84" t="s">
        <v>107</v>
      </c>
    </row>
    <row r="15" spans="1:2" x14ac:dyDescent="0.25">
      <c r="A15" s="83"/>
      <c r="B15" s="82" t="s">
        <v>46</v>
      </c>
    </row>
  </sheetData>
  <mergeCells count="2">
    <mergeCell ref="A14:A15"/>
    <mergeCell ref="A9:A11"/>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1"/>
  <sheetViews>
    <sheetView workbookViewId="0">
      <selection activeCell="C10" sqref="C10"/>
    </sheetView>
  </sheetViews>
  <sheetFormatPr defaultColWidth="15.5703125" defaultRowHeight="18.75" x14ac:dyDescent="0.45"/>
  <cols>
    <col min="1" max="1" width="15.5703125" style="1"/>
    <col min="2" max="2" width="5.7109375" style="1" customWidth="1"/>
    <col min="3" max="3" width="37" style="1" bestFit="1" customWidth="1"/>
    <col min="4" max="4" width="10.5703125" style="27" bestFit="1" customWidth="1"/>
    <col min="5" max="16384" width="15.5703125" style="1"/>
  </cols>
  <sheetData>
    <row r="2" spans="1:4" x14ac:dyDescent="0.45">
      <c r="A2" s="13" t="s">
        <v>104</v>
      </c>
      <c r="B2" s="13"/>
      <c r="C2" s="13" t="s">
        <v>99</v>
      </c>
      <c r="D2" s="28" t="s">
        <v>100</v>
      </c>
    </row>
    <row r="3" spans="1:4" x14ac:dyDescent="0.45">
      <c r="A3" s="14" t="s">
        <v>31</v>
      </c>
      <c r="B3" s="2"/>
      <c r="C3" s="14" t="s">
        <v>79</v>
      </c>
      <c r="D3" s="78">
        <v>6000</v>
      </c>
    </row>
    <row r="4" spans="1:4" x14ac:dyDescent="0.45">
      <c r="A4" s="14" t="s">
        <v>33</v>
      </c>
      <c r="B4" s="2"/>
      <c r="C4" s="14" t="s">
        <v>80</v>
      </c>
      <c r="D4" s="78">
        <v>8000</v>
      </c>
    </row>
    <row r="5" spans="1:4" x14ac:dyDescent="0.45">
      <c r="A5" s="2"/>
      <c r="B5" s="2"/>
      <c r="C5" s="79" t="s">
        <v>81</v>
      </c>
      <c r="D5" s="78">
        <v>10000</v>
      </c>
    </row>
    <row r="6" spans="1:4" x14ac:dyDescent="0.45">
      <c r="A6" s="2"/>
      <c r="B6" s="2"/>
      <c r="C6" s="79" t="s">
        <v>87</v>
      </c>
      <c r="D6" s="78">
        <v>10000</v>
      </c>
    </row>
    <row r="7" spans="1:4" x14ac:dyDescent="0.45">
      <c r="A7" s="2"/>
      <c r="B7" s="2"/>
      <c r="C7" s="79" t="s">
        <v>86</v>
      </c>
      <c r="D7" s="78">
        <v>12000</v>
      </c>
    </row>
    <row r="8" spans="1:4" x14ac:dyDescent="0.45">
      <c r="A8" s="2"/>
      <c r="B8" s="2"/>
      <c r="C8" s="79" t="s">
        <v>82</v>
      </c>
      <c r="D8" s="78">
        <v>4000</v>
      </c>
    </row>
    <row r="9" spans="1:4" x14ac:dyDescent="0.45">
      <c r="A9" s="2"/>
      <c r="B9" s="2"/>
      <c r="C9" s="79" t="s">
        <v>85</v>
      </c>
      <c r="D9" s="80">
        <v>6000</v>
      </c>
    </row>
    <row r="10" spans="1:4" x14ac:dyDescent="0.45">
      <c r="A10" s="2"/>
      <c r="B10" s="2"/>
      <c r="C10" s="14" t="s">
        <v>88</v>
      </c>
      <c r="D10" s="80">
        <v>2000</v>
      </c>
    </row>
    <row r="11" spans="1:4" x14ac:dyDescent="0.45">
      <c r="A11" s="2"/>
      <c r="B11" s="2"/>
      <c r="C11" s="79" t="s">
        <v>89</v>
      </c>
      <c r="D11" s="80">
        <v>1000</v>
      </c>
    </row>
    <row r="12" spans="1:4" x14ac:dyDescent="0.45">
      <c r="A12" s="2"/>
      <c r="B12" s="2"/>
      <c r="C12" s="79" t="s">
        <v>92</v>
      </c>
      <c r="D12" s="80">
        <v>7000</v>
      </c>
    </row>
    <row r="13" spans="1:4" x14ac:dyDescent="0.45">
      <c r="A13" s="2"/>
      <c r="B13" s="2"/>
      <c r="C13" s="79" t="s">
        <v>90</v>
      </c>
      <c r="D13" s="80">
        <v>1000</v>
      </c>
    </row>
    <row r="14" spans="1:4" x14ac:dyDescent="0.45">
      <c r="A14" s="2"/>
      <c r="B14" s="2"/>
      <c r="C14" s="79" t="s">
        <v>84</v>
      </c>
      <c r="D14" s="80">
        <v>1000</v>
      </c>
    </row>
    <row r="15" spans="1:4" x14ac:dyDescent="0.45">
      <c r="A15" s="2"/>
      <c r="B15" s="2"/>
      <c r="C15" s="79" t="s">
        <v>83</v>
      </c>
      <c r="D15" s="80">
        <v>1300</v>
      </c>
    </row>
    <row r="16" spans="1:4" x14ac:dyDescent="0.45">
      <c r="A16" s="2"/>
      <c r="B16" s="2"/>
      <c r="C16" s="79" t="s">
        <v>91</v>
      </c>
      <c r="D16" s="80">
        <v>7000</v>
      </c>
    </row>
    <row r="17" spans="1:4" x14ac:dyDescent="0.45">
      <c r="A17" s="2"/>
      <c r="B17" s="2"/>
      <c r="C17" s="79" t="s">
        <v>78</v>
      </c>
      <c r="D17" s="80">
        <v>20000</v>
      </c>
    </row>
    <row r="18" spans="1:4" x14ac:dyDescent="0.45">
      <c r="A18" s="2"/>
      <c r="B18" s="2"/>
    </row>
    <row r="19" spans="1:4" x14ac:dyDescent="0.45">
      <c r="A19" s="2"/>
      <c r="B19" s="2"/>
    </row>
    <row r="20" spans="1:4" x14ac:dyDescent="0.45">
      <c r="A20" s="2"/>
      <c r="B20" s="2"/>
    </row>
    <row r="21" spans="1:4" x14ac:dyDescent="0.45">
      <c r="A21" s="2"/>
      <c r="B21" s="2"/>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8"/>
  <sheetViews>
    <sheetView topLeftCell="B2" zoomScale="40" zoomScaleNormal="40" workbookViewId="0">
      <pane xSplit="7" ySplit="1" topLeftCell="I3" activePane="bottomRight" state="frozen"/>
      <selection activeCell="B2" sqref="B2"/>
      <selection pane="topRight" activeCell="I2" sqref="I2"/>
      <selection pane="bottomLeft" activeCell="B3" sqref="B3"/>
      <selection pane="bottomRight" activeCell="H30" sqref="H30"/>
    </sheetView>
  </sheetViews>
  <sheetFormatPr defaultRowHeight="18.75" x14ac:dyDescent="0.45"/>
  <cols>
    <col min="1" max="1" width="73.85546875" style="16" hidden="1" customWidth="1"/>
    <col min="2" max="2" width="9.7109375" style="1" bestFit="1" customWidth="1"/>
    <col min="3" max="3" width="15" style="1" customWidth="1"/>
    <col min="4" max="4" width="15.140625" style="1" customWidth="1"/>
    <col min="5" max="5" width="12.28515625" style="1" bestFit="1" customWidth="1"/>
    <col min="6" max="6" width="9.42578125" style="1" bestFit="1" customWidth="1"/>
    <col min="7" max="7" width="11.5703125" style="1" bestFit="1" customWidth="1"/>
    <col min="8" max="8" width="16" style="42" bestFit="1" customWidth="1"/>
    <col min="9" max="9" width="23.7109375" style="1" customWidth="1"/>
    <col min="10" max="11" width="11.7109375" style="42" customWidth="1"/>
    <col min="12" max="13" width="11.7109375" style="27" customWidth="1"/>
    <col min="14" max="14" width="23.7109375" style="1" customWidth="1"/>
    <col min="15" max="16" width="11.7109375" style="42" customWidth="1"/>
    <col min="17" max="18" width="11.7109375" style="27" customWidth="1"/>
    <col min="19" max="19" width="23.7109375" style="1" customWidth="1"/>
    <col min="20" max="21" width="11.7109375" style="42" customWidth="1"/>
    <col min="22" max="23" width="11.7109375" style="27" customWidth="1"/>
    <col min="24" max="24" width="23.7109375" style="1" customWidth="1"/>
    <col min="25" max="26" width="11.7109375" style="42" customWidth="1"/>
    <col min="27" max="28" width="11.7109375" style="27" customWidth="1"/>
    <col min="29" max="29" width="23.7109375" style="1" customWidth="1"/>
    <col min="30" max="31" width="11.7109375" style="42" customWidth="1"/>
    <col min="32" max="33" width="11.7109375" style="27" customWidth="1"/>
    <col min="34" max="34" width="11.85546875" style="1" customWidth="1"/>
    <col min="35" max="16384" width="9.140625" style="1"/>
  </cols>
  <sheetData>
    <row r="1" spans="1:34" s="16" customFormat="1" hidden="1" x14ac:dyDescent="0.45">
      <c r="A1" s="16" t="s">
        <v>49</v>
      </c>
      <c r="B1" s="16" t="s">
        <v>48</v>
      </c>
      <c r="C1" s="16" t="s">
        <v>47</v>
      </c>
      <c r="D1" s="16" t="s">
        <v>47</v>
      </c>
      <c r="E1" s="16" t="s">
        <v>47</v>
      </c>
      <c r="F1" s="16" t="s">
        <v>47</v>
      </c>
      <c r="H1" s="38" t="s">
        <v>47</v>
      </c>
      <c r="J1" s="38"/>
      <c r="K1" s="38"/>
      <c r="L1" s="29"/>
      <c r="M1" s="29"/>
      <c r="O1" s="38"/>
      <c r="P1" s="38"/>
      <c r="Q1" s="29"/>
      <c r="R1" s="29"/>
      <c r="T1" s="38"/>
      <c r="U1" s="38"/>
      <c r="V1" s="29"/>
      <c r="W1" s="29"/>
      <c r="X1" s="19"/>
      <c r="Y1" s="45"/>
      <c r="Z1" s="45"/>
      <c r="AA1" s="35"/>
      <c r="AB1" s="35"/>
      <c r="AD1" s="38"/>
      <c r="AE1" s="38"/>
      <c r="AF1" s="29"/>
      <c r="AG1" s="29"/>
      <c r="AH1" s="16" t="s">
        <v>47</v>
      </c>
    </row>
    <row r="2" spans="1:34" s="7" customFormat="1" ht="33" x14ac:dyDescent="0.25">
      <c r="A2" s="17" t="s">
        <v>50</v>
      </c>
      <c r="B2" s="3" t="s">
        <v>19</v>
      </c>
      <c r="C2" s="4" t="s">
        <v>103</v>
      </c>
      <c r="D2" s="4" t="s">
        <v>66</v>
      </c>
      <c r="E2" s="5" t="s">
        <v>105</v>
      </c>
      <c r="F2" s="4" t="s">
        <v>67</v>
      </c>
      <c r="G2" s="4" t="s">
        <v>68</v>
      </c>
      <c r="H2" s="77" t="s">
        <v>106</v>
      </c>
      <c r="I2" s="6" t="s">
        <v>69</v>
      </c>
      <c r="J2" s="39" t="s">
        <v>101</v>
      </c>
      <c r="K2" s="39" t="s">
        <v>76</v>
      </c>
      <c r="L2" s="30" t="s">
        <v>70</v>
      </c>
      <c r="M2" s="30" t="s">
        <v>71</v>
      </c>
      <c r="N2" s="20" t="s">
        <v>69</v>
      </c>
      <c r="O2" s="43" t="s">
        <v>102</v>
      </c>
      <c r="P2" s="43" t="s">
        <v>76</v>
      </c>
      <c r="Q2" s="33" t="s">
        <v>70</v>
      </c>
      <c r="R2" s="33" t="s">
        <v>71</v>
      </c>
      <c r="S2" s="21" t="s">
        <v>69</v>
      </c>
      <c r="T2" s="44" t="s">
        <v>102</v>
      </c>
      <c r="U2" s="44" t="s">
        <v>76</v>
      </c>
      <c r="V2" s="34" t="s">
        <v>70</v>
      </c>
      <c r="W2" s="34" t="s">
        <v>71</v>
      </c>
      <c r="X2" s="22" t="s">
        <v>69</v>
      </c>
      <c r="Y2" s="46" t="s">
        <v>102</v>
      </c>
      <c r="Z2" s="46" t="s">
        <v>76</v>
      </c>
      <c r="AA2" s="36" t="s">
        <v>70</v>
      </c>
      <c r="AB2" s="36" t="s">
        <v>71</v>
      </c>
      <c r="AC2" s="23" t="s">
        <v>69</v>
      </c>
      <c r="AD2" s="47" t="s">
        <v>102</v>
      </c>
      <c r="AE2" s="47" t="s">
        <v>76</v>
      </c>
      <c r="AF2" s="37" t="s">
        <v>70</v>
      </c>
      <c r="AG2" s="37" t="s">
        <v>71</v>
      </c>
      <c r="AH2" s="24" t="s">
        <v>17</v>
      </c>
    </row>
    <row r="3" spans="1:34" s="11" customFormat="1" x14ac:dyDescent="0.45">
      <c r="A3" s="18" t="s">
        <v>51</v>
      </c>
      <c r="B3" s="8" t="s">
        <v>3</v>
      </c>
      <c r="C3" s="25" t="s">
        <v>31</v>
      </c>
      <c r="D3" s="8"/>
      <c r="E3" s="9">
        <v>20</v>
      </c>
      <c r="F3" s="8" t="s">
        <v>74</v>
      </c>
      <c r="G3" s="8" t="s">
        <v>73</v>
      </c>
      <c r="H3" s="40">
        <v>44693</v>
      </c>
      <c r="I3" s="10" t="s">
        <v>77</v>
      </c>
      <c r="J3" s="40">
        <v>44686</v>
      </c>
      <c r="K3" s="40">
        <v>44686</v>
      </c>
      <c r="L3" s="31">
        <f>IFERROR(VLOOKUP(I3,①リスト!$C$3:$D$17,2,FALSE),0)</f>
        <v>6000</v>
      </c>
      <c r="M3" s="31">
        <f>L3*$E3/10</f>
        <v>12000</v>
      </c>
      <c r="N3" s="10" t="s">
        <v>88</v>
      </c>
      <c r="O3" s="40">
        <v>44689</v>
      </c>
      <c r="P3" s="40">
        <v>44689</v>
      </c>
      <c r="Q3" s="31">
        <f>IFERROR(VLOOKUP(N3,①リスト!$C:$D,2,FALSE),0)</f>
        <v>2000</v>
      </c>
      <c r="R3" s="31">
        <f>Q3*$E3/10</f>
        <v>4000</v>
      </c>
      <c r="S3" s="10" t="s">
        <v>84</v>
      </c>
      <c r="T3" s="40">
        <v>44778</v>
      </c>
      <c r="U3" s="40">
        <v>44778</v>
      </c>
      <c r="V3" s="31">
        <f>IFERROR(VLOOKUP(S3,①リスト!$C:$D,2,FALSE),0)</f>
        <v>1000</v>
      </c>
      <c r="W3" s="31">
        <f>V3*$E3/10</f>
        <v>2000</v>
      </c>
      <c r="X3" s="10" t="s">
        <v>84</v>
      </c>
      <c r="Y3" s="40">
        <v>44788</v>
      </c>
      <c r="Z3" s="40">
        <v>44788</v>
      </c>
      <c r="AA3" s="31">
        <f>IFERROR(VLOOKUP(X3,①リスト!$C:$D,2,FALSE),0)</f>
        <v>1000</v>
      </c>
      <c r="AB3" s="31">
        <f>AA3*$E3/10</f>
        <v>2000</v>
      </c>
      <c r="AC3" s="10" t="s">
        <v>78</v>
      </c>
      <c r="AD3" s="40">
        <v>44839</v>
      </c>
      <c r="AE3" s="40">
        <v>44839</v>
      </c>
      <c r="AF3" s="31">
        <f>IFERROR(VLOOKUP(AC3,①リスト!$C:$D,2,FALSE),0)</f>
        <v>20000</v>
      </c>
      <c r="AG3" s="31">
        <f>AF3*$E3/10</f>
        <v>40000</v>
      </c>
      <c r="AH3" s="26">
        <f>SUM(M3,R3,W3,AB3,AG3)</f>
        <v>60000</v>
      </c>
    </row>
    <row r="4" spans="1:34" s="11" customFormat="1" x14ac:dyDescent="0.45">
      <c r="A4" s="18" t="s">
        <v>53</v>
      </c>
      <c r="B4" s="8" t="s">
        <v>4</v>
      </c>
      <c r="C4" s="25" t="s">
        <v>32</v>
      </c>
      <c r="D4" s="8"/>
      <c r="E4" s="9">
        <v>20</v>
      </c>
      <c r="F4" s="8" t="s">
        <v>74</v>
      </c>
      <c r="G4" s="8" t="s">
        <v>73</v>
      </c>
      <c r="H4" s="40">
        <v>44694</v>
      </c>
      <c r="I4" s="10" t="s">
        <v>77</v>
      </c>
      <c r="J4" s="40">
        <v>44686</v>
      </c>
      <c r="K4" s="40">
        <v>44686</v>
      </c>
      <c r="L4" s="31">
        <f>IFERROR(VLOOKUP(I4,①リスト!$C$3:$D$17,2,FALSE),0)</f>
        <v>6000</v>
      </c>
      <c r="M4" s="31">
        <f t="shared" ref="M4:M17" si="0">L4*$E4/10</f>
        <v>12000</v>
      </c>
      <c r="N4" s="10" t="s">
        <v>88</v>
      </c>
      <c r="O4" s="40">
        <v>44689</v>
      </c>
      <c r="P4" s="40">
        <v>44689</v>
      </c>
      <c r="Q4" s="31">
        <f>IFERROR(VLOOKUP(N4,①リスト!$C:$D,2,FALSE),0)</f>
        <v>2000</v>
      </c>
      <c r="R4" s="31">
        <f t="shared" ref="R4:R17" si="1">Q4*$E4/10</f>
        <v>4000</v>
      </c>
      <c r="S4" s="10" t="s">
        <v>84</v>
      </c>
      <c r="T4" s="40">
        <v>44778</v>
      </c>
      <c r="U4" s="40">
        <v>44778</v>
      </c>
      <c r="V4" s="31">
        <f>IFERROR(VLOOKUP(S4,①リスト!$C:$D,2,FALSE),0)</f>
        <v>1000</v>
      </c>
      <c r="W4" s="31">
        <f t="shared" ref="W4:W17" si="2">V4*$E4/10</f>
        <v>2000</v>
      </c>
      <c r="X4" s="10" t="s">
        <v>84</v>
      </c>
      <c r="Y4" s="40">
        <v>44788</v>
      </c>
      <c r="Z4" s="40">
        <v>44788</v>
      </c>
      <c r="AA4" s="31">
        <f>IFERROR(VLOOKUP(X4,①リスト!$C:$D,2,FALSE),0)</f>
        <v>1000</v>
      </c>
      <c r="AB4" s="31">
        <f t="shared" ref="AB4:AB17" si="3">AA4*$E4/10</f>
        <v>2000</v>
      </c>
      <c r="AC4" s="10" t="s">
        <v>96</v>
      </c>
      <c r="AD4" s="40">
        <v>44839</v>
      </c>
      <c r="AE4" s="40">
        <v>44839</v>
      </c>
      <c r="AF4" s="31">
        <f>IFERROR(VLOOKUP(AC4,①リスト!$C:$D,2,FALSE),0)</f>
        <v>20000</v>
      </c>
      <c r="AG4" s="31">
        <f t="shared" ref="AG4:AG17" si="4">AF4*$E4/10</f>
        <v>40000</v>
      </c>
      <c r="AH4" s="26">
        <f>SUM(M4,R4,W4,AB4,AG4)</f>
        <v>60000</v>
      </c>
    </row>
    <row r="5" spans="1:34" s="11" customFormat="1" x14ac:dyDescent="0.45">
      <c r="A5" s="18" t="s">
        <v>54</v>
      </c>
      <c r="B5" s="8" t="s">
        <v>5</v>
      </c>
      <c r="C5" s="25" t="s">
        <v>32</v>
      </c>
      <c r="D5" s="8"/>
      <c r="E5" s="9">
        <v>20</v>
      </c>
      <c r="F5" s="8" t="s">
        <v>74</v>
      </c>
      <c r="G5" s="8" t="s">
        <v>73</v>
      </c>
      <c r="H5" s="40">
        <v>44694</v>
      </c>
      <c r="I5" s="10" t="s">
        <v>77</v>
      </c>
      <c r="J5" s="40">
        <v>44686</v>
      </c>
      <c r="K5" s="40">
        <v>44686</v>
      </c>
      <c r="L5" s="31">
        <f>IFERROR(VLOOKUP(I5,①リスト!$C$3:$D$17,2,FALSE),0)</f>
        <v>6000</v>
      </c>
      <c r="M5" s="31">
        <f t="shared" si="0"/>
        <v>12000</v>
      </c>
      <c r="N5" s="10" t="s">
        <v>88</v>
      </c>
      <c r="O5" s="40">
        <v>44689</v>
      </c>
      <c r="P5" s="40">
        <v>44689</v>
      </c>
      <c r="Q5" s="31">
        <f>IFERROR(VLOOKUP(N5,①リスト!$C:$D,2,FALSE),0)</f>
        <v>2000</v>
      </c>
      <c r="R5" s="31">
        <f t="shared" si="1"/>
        <v>4000</v>
      </c>
      <c r="S5" s="10" t="s">
        <v>84</v>
      </c>
      <c r="T5" s="40">
        <v>44778</v>
      </c>
      <c r="U5" s="40">
        <v>44778</v>
      </c>
      <c r="V5" s="31">
        <f>IFERROR(VLOOKUP(S5,①リスト!$C:$D,2,FALSE),0)</f>
        <v>1000</v>
      </c>
      <c r="W5" s="31">
        <f t="shared" si="2"/>
        <v>2000</v>
      </c>
      <c r="X5" s="10" t="s">
        <v>84</v>
      </c>
      <c r="Y5" s="40">
        <v>44788</v>
      </c>
      <c r="Z5" s="40">
        <v>44788</v>
      </c>
      <c r="AA5" s="31">
        <f>IFERROR(VLOOKUP(X5,①リスト!$C:$D,2,FALSE),0)</f>
        <v>1000</v>
      </c>
      <c r="AB5" s="31">
        <f t="shared" si="3"/>
        <v>2000</v>
      </c>
      <c r="AC5" s="10" t="s">
        <v>96</v>
      </c>
      <c r="AD5" s="40">
        <v>44839</v>
      </c>
      <c r="AE5" s="40">
        <v>44839</v>
      </c>
      <c r="AF5" s="31">
        <f>IFERROR(VLOOKUP(AC5,①リスト!$C:$D,2,FALSE),0)</f>
        <v>20000</v>
      </c>
      <c r="AG5" s="31">
        <f t="shared" si="4"/>
        <v>40000</v>
      </c>
      <c r="AH5" s="26">
        <f>SUM(M5,R5,W5,AB5,AG5)</f>
        <v>60000</v>
      </c>
    </row>
    <row r="6" spans="1:34" s="11" customFormat="1" x14ac:dyDescent="0.45">
      <c r="A6" s="18" t="s">
        <v>55</v>
      </c>
      <c r="B6" s="8" t="s">
        <v>6</v>
      </c>
      <c r="C6" s="25" t="s">
        <v>32</v>
      </c>
      <c r="D6" s="8"/>
      <c r="E6" s="9">
        <v>30</v>
      </c>
      <c r="F6" s="8" t="s">
        <v>74</v>
      </c>
      <c r="G6" s="8" t="s">
        <v>73</v>
      </c>
      <c r="H6" s="40">
        <v>44693</v>
      </c>
      <c r="I6" s="10" t="s">
        <v>77</v>
      </c>
      <c r="J6" s="40">
        <v>44686</v>
      </c>
      <c r="K6" s="40">
        <v>44686</v>
      </c>
      <c r="L6" s="31">
        <f>IFERROR(VLOOKUP(I6,①リスト!$C$3:$D$17,2,FALSE),0)</f>
        <v>6000</v>
      </c>
      <c r="M6" s="31">
        <f t="shared" si="0"/>
        <v>18000</v>
      </c>
      <c r="N6" s="10" t="s">
        <v>88</v>
      </c>
      <c r="O6" s="40">
        <v>44689</v>
      </c>
      <c r="P6" s="40">
        <v>44689</v>
      </c>
      <c r="Q6" s="31">
        <f>IFERROR(VLOOKUP(N6,①リスト!$C:$D,2,FALSE),0)</f>
        <v>2000</v>
      </c>
      <c r="R6" s="31">
        <f t="shared" si="1"/>
        <v>6000</v>
      </c>
      <c r="S6" s="10" t="s">
        <v>84</v>
      </c>
      <c r="T6" s="40">
        <v>44778</v>
      </c>
      <c r="U6" s="40">
        <v>44778</v>
      </c>
      <c r="V6" s="31">
        <f>IFERROR(VLOOKUP(S6,①リスト!$C:$D,2,FALSE),0)</f>
        <v>1000</v>
      </c>
      <c r="W6" s="31">
        <f t="shared" si="2"/>
        <v>3000</v>
      </c>
      <c r="X6" s="10" t="s">
        <v>84</v>
      </c>
      <c r="Y6" s="40">
        <v>44788</v>
      </c>
      <c r="Z6" s="40">
        <v>44788</v>
      </c>
      <c r="AA6" s="31">
        <f>IFERROR(VLOOKUP(X6,①リスト!$C:$D,2,FALSE),0)</f>
        <v>1000</v>
      </c>
      <c r="AB6" s="31">
        <f t="shared" si="3"/>
        <v>3000</v>
      </c>
      <c r="AC6" s="10" t="s">
        <v>96</v>
      </c>
      <c r="AD6" s="40">
        <v>44839</v>
      </c>
      <c r="AE6" s="40">
        <v>44839</v>
      </c>
      <c r="AF6" s="31">
        <f>IFERROR(VLOOKUP(AC6,①リスト!$C:$D,2,FALSE),0)</f>
        <v>20000</v>
      </c>
      <c r="AG6" s="31">
        <f t="shared" si="4"/>
        <v>60000</v>
      </c>
      <c r="AH6" s="26">
        <f>SUM(M6,R6,W6,AB6,AG6)</f>
        <v>90000</v>
      </c>
    </row>
    <row r="7" spans="1:34" s="11" customFormat="1" x14ac:dyDescent="0.45">
      <c r="A7" s="18" t="s">
        <v>56</v>
      </c>
      <c r="B7" s="8" t="s">
        <v>7</v>
      </c>
      <c r="C7" s="25" t="s">
        <v>32</v>
      </c>
      <c r="D7" s="8"/>
      <c r="E7" s="9">
        <v>30</v>
      </c>
      <c r="F7" s="8" t="s">
        <v>74</v>
      </c>
      <c r="G7" s="8" t="s">
        <v>73</v>
      </c>
      <c r="H7" s="40">
        <v>44693</v>
      </c>
      <c r="I7" s="10" t="s">
        <v>77</v>
      </c>
      <c r="J7" s="40">
        <v>44686</v>
      </c>
      <c r="K7" s="40">
        <v>44686</v>
      </c>
      <c r="L7" s="31">
        <f>IFERROR(VLOOKUP(I7,①リスト!$C$3:$D$17,2,FALSE),0)</f>
        <v>6000</v>
      </c>
      <c r="M7" s="31">
        <f t="shared" si="0"/>
        <v>18000</v>
      </c>
      <c r="N7" s="10" t="s">
        <v>88</v>
      </c>
      <c r="O7" s="40">
        <v>44689</v>
      </c>
      <c r="P7" s="40">
        <v>44689</v>
      </c>
      <c r="Q7" s="31">
        <f>IFERROR(VLOOKUP(N7,①リスト!$C:$D,2,FALSE),0)</f>
        <v>2000</v>
      </c>
      <c r="R7" s="31">
        <f t="shared" si="1"/>
        <v>6000</v>
      </c>
      <c r="S7" s="10" t="s">
        <v>84</v>
      </c>
      <c r="T7" s="40">
        <v>44778</v>
      </c>
      <c r="U7" s="40">
        <v>44778</v>
      </c>
      <c r="V7" s="31">
        <f>IFERROR(VLOOKUP(S7,①リスト!$C:$D,2,FALSE),0)</f>
        <v>1000</v>
      </c>
      <c r="W7" s="31">
        <f t="shared" si="2"/>
        <v>3000</v>
      </c>
      <c r="X7" s="10" t="s">
        <v>84</v>
      </c>
      <c r="Y7" s="40">
        <v>44788</v>
      </c>
      <c r="Z7" s="40">
        <v>44788</v>
      </c>
      <c r="AA7" s="31">
        <f>IFERROR(VLOOKUP(X7,①リスト!$C:$D,2,FALSE),0)</f>
        <v>1000</v>
      </c>
      <c r="AB7" s="31">
        <f t="shared" si="3"/>
        <v>3000</v>
      </c>
      <c r="AC7" s="10" t="s">
        <v>96</v>
      </c>
      <c r="AD7" s="40">
        <v>44839</v>
      </c>
      <c r="AE7" s="40">
        <v>44839</v>
      </c>
      <c r="AF7" s="31">
        <f>IFERROR(VLOOKUP(AC7,①リスト!$C:$D,2,FALSE),0)</f>
        <v>20000</v>
      </c>
      <c r="AG7" s="31">
        <f t="shared" si="4"/>
        <v>60000</v>
      </c>
      <c r="AH7" s="26">
        <f>SUM(M7,R7,W7,AB7,AG7)</f>
        <v>90000</v>
      </c>
    </row>
    <row r="8" spans="1:34" s="11" customFormat="1" x14ac:dyDescent="0.45">
      <c r="A8" s="18" t="s">
        <v>52</v>
      </c>
      <c r="B8" s="8" t="s">
        <v>1</v>
      </c>
      <c r="C8" s="25" t="s">
        <v>32</v>
      </c>
      <c r="D8" s="8"/>
      <c r="E8" s="9">
        <v>20</v>
      </c>
      <c r="F8" s="8" t="s">
        <v>0</v>
      </c>
      <c r="G8" s="8" t="s">
        <v>94</v>
      </c>
      <c r="H8" s="41">
        <v>44722</v>
      </c>
      <c r="I8" s="12" t="s">
        <v>79</v>
      </c>
      <c r="J8" s="41">
        <v>44722</v>
      </c>
      <c r="K8" s="41">
        <v>44722</v>
      </c>
      <c r="L8" s="32">
        <f>IFERROR(VLOOKUP(I8,①リスト!$C$3:$D$17,2,FALSE),0)</f>
        <v>6000</v>
      </c>
      <c r="M8" s="32">
        <f>L8*$E8/10</f>
        <v>12000</v>
      </c>
      <c r="N8" s="12" t="s">
        <v>90</v>
      </c>
      <c r="O8" s="41">
        <v>44724</v>
      </c>
      <c r="P8" s="41">
        <v>44724</v>
      </c>
      <c r="Q8" s="32">
        <f>IFERROR(VLOOKUP(N8,①リスト!$C:$D,2,FALSE),0)</f>
        <v>1000</v>
      </c>
      <c r="R8" s="32">
        <f>Q8*$E8/10</f>
        <v>2000</v>
      </c>
      <c r="S8" s="12" t="s">
        <v>90</v>
      </c>
      <c r="T8" s="41">
        <v>44798</v>
      </c>
      <c r="U8" s="41">
        <v>44798</v>
      </c>
      <c r="V8" s="32">
        <f>IFERROR(VLOOKUP(S8,①リスト!$C:$D,2,FALSE),0)</f>
        <v>1000</v>
      </c>
      <c r="W8" s="32">
        <f>V8*$E8/10</f>
        <v>2000</v>
      </c>
      <c r="X8" s="12" t="s">
        <v>90</v>
      </c>
      <c r="Y8" s="41">
        <v>44815</v>
      </c>
      <c r="Z8" s="41">
        <v>44815</v>
      </c>
      <c r="AA8" s="32">
        <f>IFERROR(VLOOKUP(X8,①リスト!$C:$D,2,FALSE),0)</f>
        <v>1000</v>
      </c>
      <c r="AB8" s="32">
        <f>AA8*$E8/10</f>
        <v>2000</v>
      </c>
      <c r="AC8" s="12" t="s">
        <v>96</v>
      </c>
      <c r="AD8" s="41">
        <v>44854</v>
      </c>
      <c r="AE8" s="41">
        <v>44854</v>
      </c>
      <c r="AF8" s="32">
        <f>IFERROR(VLOOKUP(AC8,①リスト!$C:$D,2,FALSE),0)</f>
        <v>20000</v>
      </c>
      <c r="AG8" s="32">
        <f>AF8*$E8/10</f>
        <v>40000</v>
      </c>
      <c r="AH8" s="26">
        <f>SUM(M8,R8,W8,AB8,AG8)</f>
        <v>58000</v>
      </c>
    </row>
    <row r="9" spans="1:34" s="11" customFormat="1" x14ac:dyDescent="0.45">
      <c r="A9" s="18" t="s">
        <v>52</v>
      </c>
      <c r="B9" s="8" t="s">
        <v>1</v>
      </c>
      <c r="C9" s="25" t="s">
        <v>32</v>
      </c>
      <c r="D9" s="8"/>
      <c r="E9" s="9">
        <v>20</v>
      </c>
      <c r="F9" s="8" t="s">
        <v>0</v>
      </c>
      <c r="G9" s="8" t="s">
        <v>94</v>
      </c>
      <c r="H9" s="41">
        <v>44722</v>
      </c>
      <c r="I9" s="12" t="s">
        <v>79</v>
      </c>
      <c r="J9" s="41">
        <v>44722</v>
      </c>
      <c r="K9" s="41">
        <v>44722</v>
      </c>
      <c r="L9" s="32">
        <f>IFERROR(VLOOKUP(I9,①リスト!$C$3:$D$17,2,FALSE),0)</f>
        <v>6000</v>
      </c>
      <c r="M9" s="32">
        <f>L9*$E9/10</f>
        <v>12000</v>
      </c>
      <c r="N9" s="12" t="s">
        <v>90</v>
      </c>
      <c r="O9" s="41">
        <v>44724</v>
      </c>
      <c r="P9" s="41">
        <v>44724</v>
      </c>
      <c r="Q9" s="32">
        <f>IFERROR(VLOOKUP(N9,①リスト!$C:$D,2,FALSE),0)</f>
        <v>1000</v>
      </c>
      <c r="R9" s="32">
        <f>Q9*$E9/10</f>
        <v>2000</v>
      </c>
      <c r="S9" s="12" t="s">
        <v>90</v>
      </c>
      <c r="T9" s="41">
        <v>44798</v>
      </c>
      <c r="U9" s="41">
        <v>44798</v>
      </c>
      <c r="V9" s="32">
        <f>IFERROR(VLOOKUP(S9,①リスト!$C:$D,2,FALSE),0)</f>
        <v>1000</v>
      </c>
      <c r="W9" s="32">
        <f>V9*$E9/10</f>
        <v>2000</v>
      </c>
      <c r="X9" s="12" t="s">
        <v>90</v>
      </c>
      <c r="Y9" s="41">
        <v>44815</v>
      </c>
      <c r="Z9" s="41">
        <v>44815</v>
      </c>
      <c r="AA9" s="32">
        <f>IFERROR(VLOOKUP(X9,①リスト!$C:$D,2,FALSE),0)</f>
        <v>1000</v>
      </c>
      <c r="AB9" s="32">
        <f>AA9*$E9/10</f>
        <v>2000</v>
      </c>
      <c r="AC9" s="12" t="s">
        <v>96</v>
      </c>
      <c r="AD9" s="41">
        <v>44854</v>
      </c>
      <c r="AE9" s="41">
        <v>44854</v>
      </c>
      <c r="AF9" s="32">
        <f>IFERROR(VLOOKUP(AC9,①リスト!$C:$D,2,FALSE),0)</f>
        <v>20000</v>
      </c>
      <c r="AG9" s="32">
        <f>AF9*$E9/10</f>
        <v>40000</v>
      </c>
      <c r="AH9" s="26">
        <f>SUM(M9,R9,W9,AB9,AG9)</f>
        <v>58000</v>
      </c>
    </row>
    <row r="10" spans="1:34" s="11" customFormat="1" x14ac:dyDescent="0.45">
      <c r="A10" s="18" t="s">
        <v>57</v>
      </c>
      <c r="B10" s="8" t="s">
        <v>8</v>
      </c>
      <c r="C10" s="25" t="s">
        <v>32</v>
      </c>
      <c r="D10" s="8"/>
      <c r="E10" s="9">
        <v>50</v>
      </c>
      <c r="F10" s="8" t="s">
        <v>9</v>
      </c>
      <c r="G10" s="8" t="s">
        <v>2</v>
      </c>
      <c r="H10" s="40">
        <v>44705</v>
      </c>
      <c r="I10" s="10" t="s">
        <v>80</v>
      </c>
      <c r="J10" s="40">
        <v>44701</v>
      </c>
      <c r="K10" s="40">
        <v>44701</v>
      </c>
      <c r="L10" s="31">
        <f>IFERROR(VLOOKUP(I10,①リスト!$C$3:$D$17,2,FALSE),0)</f>
        <v>8000</v>
      </c>
      <c r="M10" s="31">
        <f t="shared" si="0"/>
        <v>40000</v>
      </c>
      <c r="N10" s="10" t="s">
        <v>83</v>
      </c>
      <c r="O10" s="40">
        <v>44742</v>
      </c>
      <c r="P10" s="40">
        <v>44742</v>
      </c>
      <c r="Q10" s="31">
        <f>IFERROR(VLOOKUP(N10,①リスト!$C:$D,2,FALSE),0)</f>
        <v>1300</v>
      </c>
      <c r="R10" s="31">
        <f t="shared" si="1"/>
        <v>6500</v>
      </c>
      <c r="S10" s="10" t="s">
        <v>84</v>
      </c>
      <c r="T10" s="40">
        <v>44778</v>
      </c>
      <c r="U10" s="40">
        <v>44778</v>
      </c>
      <c r="V10" s="31">
        <f>IFERROR(VLOOKUP(S10,①リスト!$C:$D,2,FALSE),0)</f>
        <v>1000</v>
      </c>
      <c r="W10" s="31">
        <f t="shared" si="2"/>
        <v>5000</v>
      </c>
      <c r="X10" s="10" t="s">
        <v>84</v>
      </c>
      <c r="Y10" s="40">
        <v>44788</v>
      </c>
      <c r="Z10" s="40">
        <v>44788</v>
      </c>
      <c r="AA10" s="31">
        <f>IFERROR(VLOOKUP(X10,①リスト!$C:$D,2,FALSE),0)</f>
        <v>1000</v>
      </c>
      <c r="AB10" s="31">
        <f t="shared" si="3"/>
        <v>5000</v>
      </c>
      <c r="AC10" s="10" t="s">
        <v>96</v>
      </c>
      <c r="AD10" s="40">
        <v>44839</v>
      </c>
      <c r="AE10" s="40">
        <v>44839</v>
      </c>
      <c r="AF10" s="31">
        <f>IFERROR(VLOOKUP(AC10,①リスト!$C:$D,2,FALSE),0)</f>
        <v>20000</v>
      </c>
      <c r="AG10" s="31">
        <f t="shared" si="4"/>
        <v>100000</v>
      </c>
      <c r="AH10" s="26">
        <f>SUM(M10,R10,W10,AB10,AG10)</f>
        <v>156500</v>
      </c>
    </row>
    <row r="11" spans="1:34" s="11" customFormat="1" x14ac:dyDescent="0.45">
      <c r="A11" s="18" t="s">
        <v>58</v>
      </c>
      <c r="B11" s="8" t="s">
        <v>10</v>
      </c>
      <c r="C11" s="25" t="s">
        <v>33</v>
      </c>
      <c r="D11" s="8"/>
      <c r="E11" s="9">
        <v>100</v>
      </c>
      <c r="F11" s="8" t="s">
        <v>72</v>
      </c>
      <c r="G11" s="8" t="s">
        <v>75</v>
      </c>
      <c r="H11" s="40">
        <v>44701</v>
      </c>
      <c r="I11" s="10" t="s">
        <v>80</v>
      </c>
      <c r="J11" s="40">
        <v>44696</v>
      </c>
      <c r="K11" s="40">
        <v>44696</v>
      </c>
      <c r="L11" s="31">
        <f>IFERROR(VLOOKUP(I11,①リスト!$C$3:$D$17,2,FALSE),0)</f>
        <v>8000</v>
      </c>
      <c r="M11" s="31">
        <f t="shared" si="0"/>
        <v>80000</v>
      </c>
      <c r="N11" s="10" t="s">
        <v>83</v>
      </c>
      <c r="O11" s="40">
        <v>44742</v>
      </c>
      <c r="P11" s="40">
        <v>44742</v>
      </c>
      <c r="Q11" s="31">
        <f>IFERROR(VLOOKUP(N11,①リスト!$C:$D,2,FALSE),0)</f>
        <v>1300</v>
      </c>
      <c r="R11" s="31">
        <f t="shared" si="1"/>
        <v>13000</v>
      </c>
      <c r="S11" s="10" t="s">
        <v>84</v>
      </c>
      <c r="T11" s="40">
        <v>44778</v>
      </c>
      <c r="U11" s="40">
        <v>44778</v>
      </c>
      <c r="V11" s="31">
        <f>IFERROR(VLOOKUP(S11,①リスト!$C:$D,2,FALSE),0)</f>
        <v>1000</v>
      </c>
      <c r="W11" s="31">
        <f t="shared" si="2"/>
        <v>10000</v>
      </c>
      <c r="X11" s="10" t="s">
        <v>84</v>
      </c>
      <c r="Y11" s="40">
        <v>44788</v>
      </c>
      <c r="Z11" s="40">
        <v>44788</v>
      </c>
      <c r="AA11" s="31">
        <f>IFERROR(VLOOKUP(X11,①リスト!$C:$D,2,FALSE),0)</f>
        <v>1000</v>
      </c>
      <c r="AB11" s="31">
        <f t="shared" si="3"/>
        <v>10000</v>
      </c>
      <c r="AC11" s="10" t="s">
        <v>96</v>
      </c>
      <c r="AD11" s="40">
        <v>44849</v>
      </c>
      <c r="AE11" s="40">
        <v>44849</v>
      </c>
      <c r="AF11" s="31">
        <f>IFERROR(VLOOKUP(AC11,①リスト!$C:$D,2,FALSE),0)</f>
        <v>20000</v>
      </c>
      <c r="AG11" s="31">
        <f t="shared" si="4"/>
        <v>200000</v>
      </c>
      <c r="AH11" s="26">
        <f>SUM(M11,R11,W11,AB11,AG11)</f>
        <v>313000</v>
      </c>
    </row>
    <row r="12" spans="1:34" s="11" customFormat="1" x14ac:dyDescent="0.45">
      <c r="A12" s="18" t="s">
        <v>59</v>
      </c>
      <c r="B12" s="8" t="s">
        <v>11</v>
      </c>
      <c r="C12" s="25" t="s">
        <v>33</v>
      </c>
      <c r="D12" s="8"/>
      <c r="E12" s="9">
        <v>100</v>
      </c>
      <c r="F12" s="8" t="s">
        <v>72</v>
      </c>
      <c r="G12" s="8" t="s">
        <v>95</v>
      </c>
      <c r="H12" s="40">
        <v>44701</v>
      </c>
      <c r="I12" s="10" t="s">
        <v>80</v>
      </c>
      <c r="J12" s="40">
        <v>44696</v>
      </c>
      <c r="K12" s="40">
        <v>44696</v>
      </c>
      <c r="L12" s="31">
        <f>IFERROR(VLOOKUP(I12,①リスト!$C$3:$D$17,2,FALSE),0)</f>
        <v>8000</v>
      </c>
      <c r="M12" s="31">
        <f t="shared" si="0"/>
        <v>80000</v>
      </c>
      <c r="N12" s="10" t="s">
        <v>83</v>
      </c>
      <c r="O12" s="40">
        <v>44742</v>
      </c>
      <c r="P12" s="40">
        <v>44742</v>
      </c>
      <c r="Q12" s="31">
        <f>IFERROR(VLOOKUP(N12,①リスト!$C:$D,2,FALSE),0)</f>
        <v>1300</v>
      </c>
      <c r="R12" s="31">
        <f t="shared" si="1"/>
        <v>13000</v>
      </c>
      <c r="S12" s="10" t="s">
        <v>84</v>
      </c>
      <c r="T12" s="40">
        <v>44778</v>
      </c>
      <c r="U12" s="40">
        <v>44778</v>
      </c>
      <c r="V12" s="31">
        <f>IFERROR(VLOOKUP(S12,①リスト!$C:$D,2,FALSE),0)</f>
        <v>1000</v>
      </c>
      <c r="W12" s="31">
        <f t="shared" si="2"/>
        <v>10000</v>
      </c>
      <c r="X12" s="10" t="s">
        <v>84</v>
      </c>
      <c r="Y12" s="40">
        <v>44788</v>
      </c>
      <c r="Z12" s="40">
        <v>44788</v>
      </c>
      <c r="AA12" s="31">
        <f>IFERROR(VLOOKUP(X12,①リスト!$C:$D,2,FALSE),0)</f>
        <v>1000</v>
      </c>
      <c r="AB12" s="31">
        <f t="shared" si="3"/>
        <v>10000</v>
      </c>
      <c r="AC12" s="10" t="s">
        <v>96</v>
      </c>
      <c r="AD12" s="40">
        <v>44849</v>
      </c>
      <c r="AE12" s="40">
        <v>44849</v>
      </c>
      <c r="AF12" s="31">
        <f>IFERROR(VLOOKUP(AC12,①リスト!$C:$D,2,FALSE),0)</f>
        <v>20000</v>
      </c>
      <c r="AG12" s="31">
        <f t="shared" si="4"/>
        <v>200000</v>
      </c>
      <c r="AH12" s="26">
        <f>SUM(M12,R12,W12,AB12,AG12)</f>
        <v>313000</v>
      </c>
    </row>
    <row r="13" spans="1:34" s="11" customFormat="1" x14ac:dyDescent="0.45">
      <c r="A13" s="18" t="s">
        <v>60</v>
      </c>
      <c r="B13" s="8" t="s">
        <v>12</v>
      </c>
      <c r="C13" s="25" t="s">
        <v>33</v>
      </c>
      <c r="D13" s="8"/>
      <c r="E13" s="9">
        <v>75</v>
      </c>
      <c r="F13" s="8" t="s">
        <v>0</v>
      </c>
      <c r="G13" s="8" t="s">
        <v>93</v>
      </c>
      <c r="H13" s="41">
        <v>44722</v>
      </c>
      <c r="I13" s="12" t="s">
        <v>87</v>
      </c>
      <c r="J13" s="41">
        <v>44722</v>
      </c>
      <c r="K13" s="41">
        <v>44722</v>
      </c>
      <c r="L13" s="32">
        <f>IFERROR(VLOOKUP(I13,①リスト!$C$3:$D$17,2,FALSE),0)</f>
        <v>10000</v>
      </c>
      <c r="M13" s="32">
        <f t="shared" si="0"/>
        <v>75000</v>
      </c>
      <c r="N13" s="12" t="s">
        <v>90</v>
      </c>
      <c r="O13" s="41">
        <v>44724</v>
      </c>
      <c r="P13" s="41">
        <v>44724</v>
      </c>
      <c r="Q13" s="32">
        <f>IFERROR(VLOOKUP(N13,①リスト!$C:$D,2,FALSE),0)</f>
        <v>1000</v>
      </c>
      <c r="R13" s="32">
        <f t="shared" si="1"/>
        <v>7500</v>
      </c>
      <c r="S13" s="12" t="s">
        <v>90</v>
      </c>
      <c r="T13" s="41">
        <v>44798</v>
      </c>
      <c r="U13" s="41">
        <v>44798</v>
      </c>
      <c r="V13" s="32">
        <f>IFERROR(VLOOKUP(S13,①リスト!$C:$D,2,FALSE),0)</f>
        <v>1000</v>
      </c>
      <c r="W13" s="32">
        <f t="shared" si="2"/>
        <v>7500</v>
      </c>
      <c r="X13" s="12" t="s">
        <v>90</v>
      </c>
      <c r="Y13" s="41">
        <v>44815</v>
      </c>
      <c r="Z13" s="41">
        <v>44815</v>
      </c>
      <c r="AA13" s="32">
        <f>IFERROR(VLOOKUP(X13,①リスト!$C:$D,2,FALSE),0)</f>
        <v>1000</v>
      </c>
      <c r="AB13" s="32">
        <f t="shared" si="3"/>
        <v>7500</v>
      </c>
      <c r="AC13" s="12" t="s">
        <v>96</v>
      </c>
      <c r="AD13" s="41">
        <v>44854</v>
      </c>
      <c r="AE13" s="41">
        <v>44854</v>
      </c>
      <c r="AF13" s="32">
        <f>IFERROR(VLOOKUP(AC13,①リスト!$C:$D,2,FALSE),0)</f>
        <v>20000</v>
      </c>
      <c r="AG13" s="32">
        <f t="shared" si="4"/>
        <v>150000</v>
      </c>
      <c r="AH13" s="26">
        <f>SUM(M13,R13,W13,AB13,AG13)</f>
        <v>247500</v>
      </c>
    </row>
    <row r="14" spans="1:34" s="11" customFormat="1" x14ac:dyDescent="0.45">
      <c r="A14" s="18" t="s">
        <v>61</v>
      </c>
      <c r="B14" s="8" t="s">
        <v>13</v>
      </c>
      <c r="C14" s="25" t="s">
        <v>33</v>
      </c>
      <c r="D14" s="8"/>
      <c r="E14" s="9">
        <v>75</v>
      </c>
      <c r="F14" s="8" t="s">
        <v>0</v>
      </c>
      <c r="G14" s="8" t="s">
        <v>93</v>
      </c>
      <c r="H14" s="41">
        <v>44722</v>
      </c>
      <c r="I14" s="12" t="s">
        <v>87</v>
      </c>
      <c r="J14" s="41">
        <v>44722</v>
      </c>
      <c r="K14" s="41">
        <v>44722</v>
      </c>
      <c r="L14" s="32">
        <f>IFERROR(VLOOKUP(I14,①リスト!$C$3:$D$17,2,FALSE),0)</f>
        <v>10000</v>
      </c>
      <c r="M14" s="32">
        <f t="shared" si="0"/>
        <v>75000</v>
      </c>
      <c r="N14" s="12" t="s">
        <v>90</v>
      </c>
      <c r="O14" s="41">
        <v>44724</v>
      </c>
      <c r="P14" s="41">
        <v>44724</v>
      </c>
      <c r="Q14" s="32">
        <f>IFERROR(VLOOKUP(N14,①リスト!$C:$D,2,FALSE),0)</f>
        <v>1000</v>
      </c>
      <c r="R14" s="32">
        <f t="shared" si="1"/>
        <v>7500</v>
      </c>
      <c r="S14" s="12" t="s">
        <v>90</v>
      </c>
      <c r="T14" s="41">
        <v>44798</v>
      </c>
      <c r="U14" s="41">
        <v>44798</v>
      </c>
      <c r="V14" s="32">
        <f>IFERROR(VLOOKUP(S14,①リスト!$C:$D,2,FALSE),0)</f>
        <v>1000</v>
      </c>
      <c r="W14" s="32">
        <f t="shared" si="2"/>
        <v>7500</v>
      </c>
      <c r="X14" s="12" t="s">
        <v>90</v>
      </c>
      <c r="Y14" s="41">
        <v>44815</v>
      </c>
      <c r="Z14" s="41">
        <v>44815</v>
      </c>
      <c r="AA14" s="32">
        <f>IFERROR(VLOOKUP(X14,①リスト!$C:$D,2,FALSE),0)</f>
        <v>1000</v>
      </c>
      <c r="AB14" s="32">
        <f t="shared" si="3"/>
        <v>7500</v>
      </c>
      <c r="AC14" s="12" t="s">
        <v>96</v>
      </c>
      <c r="AD14" s="41">
        <v>44854</v>
      </c>
      <c r="AE14" s="41">
        <v>44854</v>
      </c>
      <c r="AF14" s="32">
        <f>IFERROR(VLOOKUP(AC14,①リスト!$C:$D,2,FALSE),0)</f>
        <v>20000</v>
      </c>
      <c r="AG14" s="32">
        <f t="shared" si="4"/>
        <v>150000</v>
      </c>
      <c r="AH14" s="26">
        <f>SUM(M14,R14,W14,AB14,AG14)</f>
        <v>247500</v>
      </c>
    </row>
    <row r="15" spans="1:34" s="11" customFormat="1" x14ac:dyDescent="0.45">
      <c r="A15" s="18" t="s">
        <v>62</v>
      </c>
      <c r="B15" s="8" t="s">
        <v>14</v>
      </c>
      <c r="C15" s="25" t="s">
        <v>33</v>
      </c>
      <c r="D15" s="8"/>
      <c r="E15" s="9">
        <v>75</v>
      </c>
      <c r="F15" s="8" t="s">
        <v>0</v>
      </c>
      <c r="G15" s="8" t="s">
        <v>93</v>
      </c>
      <c r="H15" s="41">
        <v>44722</v>
      </c>
      <c r="I15" s="12" t="s">
        <v>87</v>
      </c>
      <c r="J15" s="41">
        <v>44722</v>
      </c>
      <c r="K15" s="41">
        <v>44722</v>
      </c>
      <c r="L15" s="32">
        <f>IFERROR(VLOOKUP(I15,①リスト!$C$3:$D$17,2,FALSE),0)</f>
        <v>10000</v>
      </c>
      <c r="M15" s="32">
        <f t="shared" si="0"/>
        <v>75000</v>
      </c>
      <c r="N15" s="12" t="s">
        <v>90</v>
      </c>
      <c r="O15" s="41">
        <v>44724</v>
      </c>
      <c r="P15" s="41">
        <v>44724</v>
      </c>
      <c r="Q15" s="32">
        <f>IFERROR(VLOOKUP(N15,①リスト!$C:$D,2,FALSE),0)</f>
        <v>1000</v>
      </c>
      <c r="R15" s="32">
        <f t="shared" si="1"/>
        <v>7500</v>
      </c>
      <c r="S15" s="12" t="s">
        <v>90</v>
      </c>
      <c r="T15" s="41">
        <v>44798</v>
      </c>
      <c r="U15" s="41">
        <v>44798</v>
      </c>
      <c r="V15" s="32">
        <f>IFERROR(VLOOKUP(S15,①リスト!$C:$D,2,FALSE),0)</f>
        <v>1000</v>
      </c>
      <c r="W15" s="32">
        <f t="shared" si="2"/>
        <v>7500</v>
      </c>
      <c r="X15" s="12" t="s">
        <v>90</v>
      </c>
      <c r="Y15" s="41">
        <v>44815</v>
      </c>
      <c r="Z15" s="41">
        <v>44815</v>
      </c>
      <c r="AA15" s="32">
        <f>IFERROR(VLOOKUP(X15,①リスト!$C:$D,2,FALSE),0)</f>
        <v>1000</v>
      </c>
      <c r="AB15" s="32">
        <f t="shared" si="3"/>
        <v>7500</v>
      </c>
      <c r="AC15" s="12" t="s">
        <v>96</v>
      </c>
      <c r="AD15" s="41">
        <v>44854</v>
      </c>
      <c r="AE15" s="41">
        <v>44854</v>
      </c>
      <c r="AF15" s="32">
        <f>IFERROR(VLOOKUP(AC15,①リスト!$C:$D,2,FALSE),0)</f>
        <v>20000</v>
      </c>
      <c r="AG15" s="32">
        <f t="shared" si="4"/>
        <v>150000</v>
      </c>
      <c r="AH15" s="26">
        <f>SUM(M15,R15,W15,AB15,AG15)</f>
        <v>247500</v>
      </c>
    </row>
    <row r="16" spans="1:34" s="11" customFormat="1" x14ac:dyDescent="0.45">
      <c r="A16" s="18" t="s">
        <v>63</v>
      </c>
      <c r="B16" s="8" t="s">
        <v>15</v>
      </c>
      <c r="C16" s="25" t="s">
        <v>33</v>
      </c>
      <c r="D16" s="8"/>
      <c r="E16" s="9">
        <v>75</v>
      </c>
      <c r="F16" s="8" t="s">
        <v>74</v>
      </c>
      <c r="G16" s="8" t="s">
        <v>73</v>
      </c>
      <c r="H16" s="41">
        <v>44698</v>
      </c>
      <c r="I16" s="12" t="s">
        <v>80</v>
      </c>
      <c r="J16" s="41">
        <v>44696</v>
      </c>
      <c r="K16" s="41">
        <v>44696</v>
      </c>
      <c r="L16" s="32">
        <f>IFERROR(VLOOKUP(I16,①リスト!$C$3:$D$17,2,FALSE),0)</f>
        <v>8000</v>
      </c>
      <c r="M16" s="32">
        <f t="shared" si="0"/>
        <v>60000</v>
      </c>
      <c r="N16" s="12" t="s">
        <v>83</v>
      </c>
      <c r="O16" s="41">
        <v>44742</v>
      </c>
      <c r="P16" s="41">
        <v>44742</v>
      </c>
      <c r="Q16" s="32">
        <f>IFERROR(VLOOKUP(N16,①リスト!$C:$D,2,FALSE),0)</f>
        <v>1300</v>
      </c>
      <c r="R16" s="32">
        <f t="shared" si="1"/>
        <v>9750</v>
      </c>
      <c r="S16" s="12" t="s">
        <v>84</v>
      </c>
      <c r="T16" s="41">
        <v>44778</v>
      </c>
      <c r="U16" s="41">
        <v>44778</v>
      </c>
      <c r="V16" s="32">
        <f>IFERROR(VLOOKUP(S16,①リスト!$C:$D,2,FALSE),0)</f>
        <v>1000</v>
      </c>
      <c r="W16" s="32">
        <f t="shared" si="2"/>
        <v>7500</v>
      </c>
      <c r="X16" s="12" t="s">
        <v>84</v>
      </c>
      <c r="Y16" s="41">
        <v>44788</v>
      </c>
      <c r="Z16" s="41">
        <v>44788</v>
      </c>
      <c r="AA16" s="32">
        <f>IFERROR(VLOOKUP(X16,①リスト!$C:$D,2,FALSE),0)</f>
        <v>1000</v>
      </c>
      <c r="AB16" s="32">
        <f t="shared" si="3"/>
        <v>7500</v>
      </c>
      <c r="AC16" s="12" t="s">
        <v>96</v>
      </c>
      <c r="AD16" s="41">
        <v>44844</v>
      </c>
      <c r="AE16" s="41">
        <v>44844</v>
      </c>
      <c r="AF16" s="32">
        <f>IFERROR(VLOOKUP(AC16,①リスト!$C:$D,2,FALSE),0)</f>
        <v>20000</v>
      </c>
      <c r="AG16" s="32">
        <f t="shared" si="4"/>
        <v>150000</v>
      </c>
      <c r="AH16" s="26">
        <f>SUM(M16,R16,W16,AB16,AG16)</f>
        <v>234750</v>
      </c>
    </row>
    <row r="17" spans="1:34" s="11" customFormat="1" x14ac:dyDescent="0.45">
      <c r="A17" s="18" t="s">
        <v>64</v>
      </c>
      <c r="B17" s="8" t="s">
        <v>16</v>
      </c>
      <c r="C17" s="25" t="s">
        <v>33</v>
      </c>
      <c r="D17" s="8"/>
      <c r="E17" s="9">
        <v>50</v>
      </c>
      <c r="F17" s="8" t="s">
        <v>74</v>
      </c>
      <c r="G17" s="8" t="s">
        <v>73</v>
      </c>
      <c r="H17" s="41">
        <v>44698</v>
      </c>
      <c r="I17" s="12" t="s">
        <v>80</v>
      </c>
      <c r="J17" s="41">
        <v>44696</v>
      </c>
      <c r="K17" s="41">
        <v>44696</v>
      </c>
      <c r="L17" s="32">
        <f>IFERROR(VLOOKUP(I17,①リスト!$C$3:$D$17,2,FALSE),0)</f>
        <v>8000</v>
      </c>
      <c r="M17" s="32">
        <f t="shared" si="0"/>
        <v>40000</v>
      </c>
      <c r="N17" s="12" t="s">
        <v>83</v>
      </c>
      <c r="O17" s="41">
        <v>44742</v>
      </c>
      <c r="P17" s="41">
        <v>44742</v>
      </c>
      <c r="Q17" s="32">
        <f>IFERROR(VLOOKUP(N17,①リスト!$C:$D,2,FALSE),0)</f>
        <v>1300</v>
      </c>
      <c r="R17" s="32">
        <f t="shared" si="1"/>
        <v>6500</v>
      </c>
      <c r="S17" s="12" t="s">
        <v>84</v>
      </c>
      <c r="T17" s="41">
        <v>44778</v>
      </c>
      <c r="U17" s="41">
        <v>44778</v>
      </c>
      <c r="V17" s="32">
        <f>IFERROR(VLOOKUP(S17,①リスト!$C:$D,2,FALSE),0)</f>
        <v>1000</v>
      </c>
      <c r="W17" s="32">
        <f t="shared" si="2"/>
        <v>5000</v>
      </c>
      <c r="X17" s="12" t="s">
        <v>84</v>
      </c>
      <c r="Y17" s="41">
        <v>44788</v>
      </c>
      <c r="Z17" s="41">
        <v>44788</v>
      </c>
      <c r="AA17" s="32">
        <f>IFERROR(VLOOKUP(X17,①リスト!$C:$D,2,FALSE),0)</f>
        <v>1000</v>
      </c>
      <c r="AB17" s="32">
        <f t="shared" si="3"/>
        <v>5000</v>
      </c>
      <c r="AC17" s="12" t="s">
        <v>96</v>
      </c>
      <c r="AD17" s="41">
        <v>44844</v>
      </c>
      <c r="AE17" s="41">
        <v>44844</v>
      </c>
      <c r="AF17" s="32">
        <f>IFERROR(VLOOKUP(AC17,①リスト!$C:$D,2,FALSE),0)</f>
        <v>20000</v>
      </c>
      <c r="AG17" s="32">
        <f t="shared" si="4"/>
        <v>100000</v>
      </c>
      <c r="AH17" s="26">
        <f>SUM(M17,R17,W17,AB17,AG17)</f>
        <v>156500</v>
      </c>
    </row>
    <row r="18" spans="1:34" x14ac:dyDescent="0.45">
      <c r="F18" s="11"/>
      <c r="G18" s="11"/>
    </row>
  </sheetData>
  <phoneticPr fontId="1"/>
  <pageMargins left="0.2" right="0.21" top="0.75" bottom="0.16" header="0.3" footer="0.3"/>
  <pageSetup paperSize="8"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①リスト!$A$3:$A$31</xm:f>
          </x14:formula1>
          <xm:sqref>C3:C17</xm:sqref>
        </x14:dataValidation>
        <x14:dataValidation type="list" allowBlank="1" showInputMessage="1" showErrorMessage="1">
          <x14:formula1>
            <xm:f>①リスト!$C$3:$C$40</xm:f>
          </x14:formula1>
          <xm:sqref>I1:I1048576 N1:N1048576 S1:S1048576 X1:X1048576 AC1:AC1048576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zoomScale="85" zoomScaleNormal="85" workbookViewId="0">
      <selection activeCell="G25" sqref="G25"/>
    </sheetView>
  </sheetViews>
  <sheetFormatPr defaultRowHeight="18.75" x14ac:dyDescent="0.3"/>
  <cols>
    <col min="1" max="1" width="4.7109375" style="76" customWidth="1"/>
    <col min="2" max="2" width="2.7109375" style="76" customWidth="1"/>
    <col min="3" max="3" width="4.7109375" style="76" customWidth="1"/>
    <col min="4" max="4" width="2.7109375" style="76" customWidth="1"/>
    <col min="5" max="5" width="4.7109375" style="76" customWidth="1"/>
    <col min="6" max="6" width="2.7109375" style="76" customWidth="1"/>
    <col min="7" max="7" width="49.28515625" style="76" customWidth="1"/>
    <col min="8" max="8" width="25.140625" style="76" bestFit="1" customWidth="1"/>
    <col min="9" max="9" width="16.42578125" style="76" bestFit="1" customWidth="1"/>
    <col min="10" max="10" width="11.7109375" style="76" customWidth="1"/>
    <col min="11" max="11" width="16.7109375" style="76" customWidth="1"/>
    <col min="12" max="12" width="13.7109375" style="76" customWidth="1"/>
    <col min="13" max="13" width="3.42578125" style="76" customWidth="1"/>
    <col min="14" max="16384" width="9.140625" style="76"/>
  </cols>
  <sheetData>
    <row r="1" spans="1:15" s="51" customFormat="1" ht="42" customHeight="1" x14ac:dyDescent="0.25">
      <c r="A1" s="48" t="s">
        <v>20</v>
      </c>
      <c r="B1" s="48"/>
      <c r="C1" s="48"/>
      <c r="D1" s="48"/>
      <c r="E1" s="48"/>
      <c r="F1" s="48"/>
      <c r="G1" s="48"/>
      <c r="H1" s="48"/>
      <c r="I1" s="48"/>
      <c r="J1" s="48"/>
      <c r="K1" s="50"/>
      <c r="L1" s="50"/>
      <c r="M1" s="50"/>
      <c r="N1" s="50"/>
    </row>
    <row r="2" spans="1:15" s="51" customFormat="1" ht="24.95" customHeight="1" x14ac:dyDescent="0.25">
      <c r="A2" s="52" t="s">
        <v>31</v>
      </c>
      <c r="B2" s="52"/>
      <c r="C2" s="52"/>
      <c r="D2" s="52"/>
      <c r="F2" s="52"/>
      <c r="G2" s="53" t="s">
        <v>18</v>
      </c>
      <c r="H2" s="54" t="s">
        <v>39</v>
      </c>
      <c r="I2" s="54"/>
      <c r="J2" s="15"/>
      <c r="K2" s="15"/>
      <c r="L2" s="15"/>
      <c r="M2" s="15"/>
      <c r="N2" s="15"/>
      <c r="O2" s="15"/>
    </row>
    <row r="3" spans="1:15" s="51" customFormat="1" ht="24.95" customHeight="1" x14ac:dyDescent="0.25">
      <c r="A3" s="55"/>
      <c r="B3" s="55"/>
      <c r="C3" s="55"/>
      <c r="D3" s="55"/>
      <c r="E3" s="55"/>
      <c r="F3" s="55"/>
      <c r="G3" s="55"/>
      <c r="H3" s="56"/>
      <c r="I3" s="56"/>
      <c r="J3" s="15"/>
      <c r="K3" s="15"/>
      <c r="L3" s="15"/>
      <c r="M3" s="15"/>
      <c r="N3" s="15"/>
      <c r="O3" s="15"/>
    </row>
    <row r="4" spans="1:15" s="51" customFormat="1" ht="24.95" customHeight="1" x14ac:dyDescent="0.25">
      <c r="A4" s="57"/>
      <c r="B4" s="57"/>
      <c r="C4" s="57"/>
      <c r="D4" s="57"/>
      <c r="E4" s="57"/>
      <c r="F4" s="57"/>
      <c r="G4" s="57"/>
      <c r="H4" s="53"/>
      <c r="I4" s="58" t="s">
        <v>34</v>
      </c>
      <c r="J4" s="15"/>
      <c r="K4" s="15"/>
      <c r="L4" s="15"/>
      <c r="M4" s="15"/>
      <c r="N4" s="15"/>
      <c r="O4" s="15"/>
    </row>
    <row r="5" spans="1:15" s="51" customFormat="1" ht="24.95" customHeight="1" x14ac:dyDescent="0.25">
      <c r="H5" s="57"/>
      <c r="I5" s="58" t="s">
        <v>35</v>
      </c>
      <c r="J5" s="15"/>
      <c r="K5" s="15"/>
      <c r="L5" s="15"/>
      <c r="M5" s="15"/>
      <c r="N5" s="15"/>
      <c r="O5" s="15"/>
    </row>
    <row r="6" spans="1:15" s="51" customFormat="1" ht="24.95" customHeight="1" x14ac:dyDescent="0.25">
      <c r="H6" s="57"/>
      <c r="I6" s="59" t="s">
        <v>36</v>
      </c>
      <c r="J6" s="15"/>
      <c r="K6" s="15"/>
      <c r="L6" s="15"/>
      <c r="M6" s="15"/>
      <c r="N6" s="15"/>
      <c r="O6" s="15"/>
    </row>
    <row r="7" spans="1:15" s="51" customFormat="1" ht="9" customHeight="1" x14ac:dyDescent="0.25">
      <c r="H7" s="57"/>
      <c r="I7" s="59"/>
      <c r="J7" s="15"/>
      <c r="K7" s="15"/>
      <c r="L7" s="15"/>
      <c r="M7" s="15"/>
      <c r="N7" s="15"/>
      <c r="O7" s="15"/>
    </row>
    <row r="8" spans="1:15" s="51" customFormat="1" ht="24.95" customHeight="1" x14ac:dyDescent="0.25">
      <c r="A8" s="57" t="s">
        <v>21</v>
      </c>
      <c r="B8" s="57"/>
      <c r="C8" s="57"/>
      <c r="D8" s="57"/>
      <c r="E8" s="57"/>
      <c r="F8" s="57"/>
      <c r="G8" s="57"/>
      <c r="H8" s="53"/>
      <c r="I8" s="53"/>
      <c r="J8" s="15"/>
      <c r="K8" s="15"/>
      <c r="L8" s="15"/>
      <c r="M8" s="15"/>
      <c r="N8" s="15"/>
      <c r="O8" s="15"/>
    </row>
    <row r="9" spans="1:15" s="51" customFormat="1" ht="24.95" customHeight="1" x14ac:dyDescent="0.25">
      <c r="A9" s="57" t="s">
        <v>22</v>
      </c>
      <c r="B9" s="57"/>
      <c r="C9" s="57"/>
      <c r="D9" s="57"/>
      <c r="E9" s="57"/>
      <c r="F9" s="57"/>
      <c r="G9" s="57"/>
      <c r="H9" s="57"/>
      <c r="I9" s="53"/>
      <c r="J9" s="15"/>
      <c r="K9" s="15"/>
      <c r="L9" s="15"/>
      <c r="M9" s="15"/>
      <c r="N9" s="15"/>
      <c r="O9" s="15"/>
    </row>
    <row r="10" spans="1:15" s="51" customFormat="1" ht="24.95" customHeight="1" x14ac:dyDescent="0.25">
      <c r="A10" s="57"/>
      <c r="B10" s="57"/>
      <c r="C10" s="57"/>
      <c r="D10" s="57"/>
      <c r="E10" s="57"/>
      <c r="F10" s="57"/>
      <c r="G10" s="57"/>
      <c r="H10" s="57"/>
      <c r="I10" s="53"/>
      <c r="J10" s="15"/>
      <c r="K10" s="15"/>
      <c r="L10" s="15"/>
      <c r="M10" s="15"/>
      <c r="N10" s="15"/>
      <c r="O10" s="15"/>
    </row>
    <row r="11" spans="1:15" s="51" customFormat="1" ht="27.75" customHeight="1" x14ac:dyDescent="0.25">
      <c r="A11" s="60" t="s">
        <v>97</v>
      </c>
      <c r="B11" s="60"/>
      <c r="C11" s="60"/>
      <c r="D11" s="60"/>
      <c r="E11" s="60"/>
      <c r="F11" s="60"/>
      <c r="G11" s="60"/>
      <c r="H11" s="60"/>
      <c r="I11" s="60"/>
      <c r="J11" s="15"/>
      <c r="K11" s="15"/>
      <c r="L11" s="15"/>
      <c r="M11" s="15"/>
      <c r="N11" s="15"/>
      <c r="O11" s="15"/>
    </row>
    <row r="12" spans="1:15" s="51" customFormat="1" ht="24.95" customHeight="1" x14ac:dyDescent="0.25">
      <c r="A12" s="61" t="s">
        <v>26</v>
      </c>
      <c r="B12" s="61"/>
      <c r="C12" s="61"/>
      <c r="D12" s="61"/>
      <c r="E12" s="61"/>
      <c r="F12" s="61"/>
      <c r="G12" s="61"/>
      <c r="H12" s="61" t="s">
        <v>29</v>
      </c>
      <c r="I12" s="61"/>
      <c r="J12" s="15"/>
      <c r="K12" s="15"/>
      <c r="L12" s="15"/>
      <c r="M12" s="15"/>
      <c r="N12" s="15"/>
      <c r="O12" s="15"/>
    </row>
    <row r="13" spans="1:15" s="51" customFormat="1" ht="24.95" customHeight="1" x14ac:dyDescent="0.25">
      <c r="A13" s="53" t="s">
        <v>23</v>
      </c>
      <c r="B13" s="53"/>
      <c r="C13" s="53"/>
      <c r="D13" s="53"/>
      <c r="E13" s="53"/>
      <c r="F13" s="53"/>
      <c r="G13" s="53"/>
      <c r="H13" s="49">
        <f>SUMIF(②明細!$C:$C,③請求書!$A$2,②明細!$AH:$AH)</f>
        <v>632500</v>
      </c>
      <c r="I13" s="49"/>
      <c r="J13" s="15"/>
      <c r="K13" s="15"/>
      <c r="L13" s="15"/>
      <c r="M13" s="15"/>
      <c r="N13" s="15"/>
      <c r="O13" s="15"/>
    </row>
    <row r="14" spans="1:15" s="51" customFormat="1" ht="24.95" customHeight="1" x14ac:dyDescent="0.25">
      <c r="A14" s="62"/>
      <c r="B14" s="62"/>
      <c r="C14" s="62"/>
      <c r="D14" s="62"/>
      <c r="E14" s="62"/>
      <c r="F14" s="62"/>
      <c r="G14" s="62"/>
      <c r="H14" s="63"/>
      <c r="I14" s="64"/>
      <c r="J14" s="15"/>
      <c r="K14" s="15"/>
      <c r="L14" s="15"/>
      <c r="M14" s="15"/>
      <c r="N14" s="15"/>
      <c r="O14" s="15"/>
    </row>
    <row r="15" spans="1:15" s="51" customFormat="1" ht="24.95" customHeight="1" x14ac:dyDescent="0.25">
      <c r="A15" s="53"/>
      <c r="B15" s="53"/>
      <c r="C15" s="53"/>
      <c r="D15" s="53"/>
      <c r="E15" s="53"/>
      <c r="F15" s="53"/>
      <c r="G15" s="53"/>
      <c r="H15" s="65"/>
      <c r="I15" s="66"/>
      <c r="J15" s="15"/>
      <c r="K15" s="15"/>
      <c r="L15" s="15"/>
      <c r="M15" s="15"/>
      <c r="N15" s="15"/>
      <c r="O15" s="15"/>
    </row>
    <row r="16" spans="1:15" s="51" customFormat="1" ht="24.95" customHeight="1" x14ac:dyDescent="0.25">
      <c r="A16" s="62"/>
      <c r="B16" s="62"/>
      <c r="C16" s="62"/>
      <c r="D16" s="62"/>
      <c r="E16" s="62"/>
      <c r="F16" s="62"/>
      <c r="G16" s="62"/>
      <c r="H16" s="63"/>
      <c r="I16" s="67"/>
      <c r="J16" s="15"/>
      <c r="K16" s="15"/>
      <c r="L16" s="15"/>
      <c r="M16" s="15"/>
      <c r="N16" s="15"/>
      <c r="O16" s="15"/>
    </row>
    <row r="17" spans="1:18" s="51" customFormat="1" ht="24.95" customHeight="1" x14ac:dyDescent="0.25">
      <c r="A17" s="53"/>
      <c r="B17" s="53"/>
      <c r="C17" s="53"/>
      <c r="D17" s="53"/>
      <c r="E17" s="53"/>
      <c r="F17" s="53"/>
      <c r="G17" s="53"/>
      <c r="H17" s="66"/>
      <c r="I17" s="66"/>
      <c r="J17" s="15"/>
      <c r="K17" s="15"/>
      <c r="L17" s="15"/>
      <c r="M17" s="15"/>
      <c r="N17" s="15"/>
      <c r="O17" s="15"/>
    </row>
    <row r="18" spans="1:18" s="51" customFormat="1" ht="24.95" customHeight="1" x14ac:dyDescent="0.25">
      <c r="A18" s="62"/>
      <c r="B18" s="62"/>
      <c r="C18" s="62"/>
      <c r="D18" s="62"/>
      <c r="E18" s="62"/>
      <c r="F18" s="62"/>
      <c r="G18" s="62"/>
      <c r="H18" s="63"/>
      <c r="I18" s="64"/>
      <c r="J18" s="15"/>
      <c r="K18" s="15"/>
      <c r="L18" s="15"/>
      <c r="M18" s="15"/>
      <c r="N18" s="15"/>
      <c r="O18" s="15"/>
    </row>
    <row r="19" spans="1:18" s="51" customFormat="1" ht="24.95" customHeight="1" x14ac:dyDescent="0.25">
      <c r="A19" s="53"/>
      <c r="B19" s="53"/>
      <c r="C19" s="53"/>
      <c r="D19" s="53"/>
      <c r="E19" s="53"/>
      <c r="F19" s="53"/>
      <c r="G19" s="53"/>
      <c r="H19" s="65"/>
      <c r="I19" s="66"/>
      <c r="J19" s="15"/>
      <c r="K19" s="15"/>
      <c r="L19" s="15"/>
      <c r="M19" s="15"/>
      <c r="N19" s="15"/>
      <c r="O19" s="15"/>
    </row>
    <row r="20" spans="1:18" s="51" customFormat="1" ht="24.95" customHeight="1" x14ac:dyDescent="0.25">
      <c r="A20" s="68"/>
      <c r="B20" s="68"/>
      <c r="C20" s="68"/>
      <c r="D20" s="68"/>
      <c r="E20" s="68"/>
      <c r="F20" s="68"/>
      <c r="G20" s="68"/>
      <c r="H20" s="68"/>
      <c r="I20" s="68"/>
      <c r="J20" s="15"/>
      <c r="K20" s="15"/>
      <c r="L20" s="15"/>
      <c r="M20" s="15"/>
      <c r="N20" s="15"/>
      <c r="O20" s="15"/>
    </row>
    <row r="21" spans="1:18" s="51" customFormat="1" ht="6.75" customHeight="1" x14ac:dyDescent="0.25">
      <c r="A21" s="57"/>
      <c r="B21" s="57"/>
      <c r="C21" s="57"/>
      <c r="D21" s="57"/>
      <c r="E21" s="57"/>
      <c r="F21" s="57"/>
      <c r="G21" s="57"/>
      <c r="H21" s="57"/>
      <c r="I21" s="57"/>
      <c r="J21" s="15"/>
      <c r="K21" s="15"/>
      <c r="L21" s="15"/>
      <c r="M21" s="15"/>
      <c r="N21" s="15"/>
      <c r="O21" s="15"/>
    </row>
    <row r="22" spans="1:18" s="51" customFormat="1" ht="24.95" customHeight="1" x14ac:dyDescent="0.25">
      <c r="B22" s="53" t="s">
        <v>27</v>
      </c>
      <c r="C22" s="53"/>
      <c r="D22" s="53" t="s">
        <v>28</v>
      </c>
      <c r="E22" s="53"/>
      <c r="F22" s="53" t="s">
        <v>40</v>
      </c>
      <c r="G22" s="53"/>
      <c r="H22" s="69" t="s">
        <v>30</v>
      </c>
      <c r="I22" s="70">
        <f>H13</f>
        <v>632500</v>
      </c>
      <c r="J22" s="15"/>
      <c r="K22" s="15"/>
      <c r="L22" s="15"/>
      <c r="M22" s="15"/>
      <c r="N22" s="15"/>
      <c r="O22" s="15"/>
    </row>
    <row r="23" spans="1:18" s="51" customFormat="1" ht="24.95" customHeight="1" x14ac:dyDescent="0.25">
      <c r="A23" s="53"/>
      <c r="B23" s="53"/>
      <c r="C23" s="53"/>
      <c r="D23" s="53"/>
      <c r="E23" s="53"/>
      <c r="F23" s="53"/>
      <c r="G23" s="53"/>
      <c r="H23" s="71" t="s">
        <v>24</v>
      </c>
      <c r="I23" s="72">
        <f>ROUND(I22*0.1,1)</f>
        <v>63250</v>
      </c>
      <c r="J23" s="15"/>
      <c r="K23" s="15"/>
      <c r="L23" s="15"/>
      <c r="M23" s="15"/>
      <c r="N23" s="15"/>
      <c r="O23" s="53"/>
    </row>
    <row r="24" spans="1:18" s="51" customFormat="1" ht="24.95" customHeight="1" x14ac:dyDescent="0.25">
      <c r="A24" s="53"/>
      <c r="B24" s="53"/>
      <c r="C24" s="53"/>
      <c r="D24" s="53"/>
      <c r="E24" s="53"/>
      <c r="F24" s="53"/>
      <c r="G24" s="53"/>
      <c r="H24" s="73" t="s">
        <v>25</v>
      </c>
      <c r="I24" s="74">
        <f>I22+I23</f>
        <v>695750</v>
      </c>
      <c r="J24" s="15"/>
      <c r="K24" s="15"/>
      <c r="L24" s="15"/>
      <c r="M24" s="15"/>
      <c r="N24" s="15"/>
      <c r="O24" s="15"/>
    </row>
    <row r="25" spans="1:18" ht="24.95" customHeight="1" x14ac:dyDescent="0.5">
      <c r="A25" s="75"/>
      <c r="B25" s="75"/>
      <c r="C25" s="75"/>
      <c r="D25" s="75"/>
      <c r="E25" s="75"/>
      <c r="F25" s="75"/>
      <c r="G25" s="75"/>
      <c r="H25" s="75"/>
      <c r="I25" s="75"/>
      <c r="J25" s="75"/>
      <c r="M25" s="75"/>
      <c r="N25" s="75"/>
      <c r="O25" s="75"/>
      <c r="P25" s="75"/>
      <c r="Q25" s="75"/>
      <c r="R25" s="75"/>
    </row>
    <row r="26" spans="1:18" ht="22.5" x14ac:dyDescent="0.5">
      <c r="A26" s="75"/>
      <c r="B26" s="75"/>
      <c r="C26" s="75"/>
      <c r="D26" s="75"/>
      <c r="E26" s="75"/>
      <c r="F26" s="75"/>
      <c r="G26" s="75"/>
      <c r="H26" s="75"/>
      <c r="I26" s="75"/>
      <c r="J26" s="75"/>
      <c r="M26" s="75"/>
      <c r="N26" s="75"/>
      <c r="O26" s="75"/>
      <c r="P26" s="75"/>
      <c r="Q26" s="75"/>
      <c r="R26" s="75"/>
    </row>
    <row r="27" spans="1:18" ht="22.5" x14ac:dyDescent="0.5">
      <c r="A27" s="75"/>
      <c r="B27" s="75"/>
      <c r="C27" s="75"/>
      <c r="D27" s="75"/>
      <c r="E27" s="75"/>
      <c r="F27" s="75"/>
      <c r="G27" s="75"/>
      <c r="H27" s="75"/>
      <c r="I27" s="75"/>
      <c r="J27" s="75"/>
      <c r="M27" s="75"/>
      <c r="N27" s="75"/>
      <c r="O27" s="75"/>
      <c r="P27" s="75"/>
      <c r="Q27" s="75"/>
      <c r="R27" s="75"/>
    </row>
    <row r="28" spans="1:18" ht="22.5" x14ac:dyDescent="0.5">
      <c r="A28" s="75"/>
      <c r="B28" s="75"/>
      <c r="C28" s="75"/>
      <c r="D28" s="75"/>
      <c r="E28" s="75"/>
      <c r="F28" s="75"/>
      <c r="G28" s="75"/>
      <c r="H28" s="75"/>
      <c r="I28" s="75"/>
      <c r="J28" s="75"/>
      <c r="K28" s="75"/>
      <c r="L28" s="75"/>
      <c r="M28" s="75"/>
      <c r="N28" s="75"/>
      <c r="O28" s="75"/>
      <c r="P28" s="75"/>
      <c r="Q28" s="75"/>
      <c r="R28" s="75"/>
    </row>
    <row r="29" spans="1:18" ht="22.5" x14ac:dyDescent="0.5">
      <c r="A29" s="75"/>
      <c r="B29" s="75"/>
      <c r="C29" s="75"/>
      <c r="D29" s="75"/>
      <c r="E29" s="75"/>
      <c r="F29" s="75"/>
      <c r="G29" s="75"/>
      <c r="H29" s="75"/>
      <c r="I29" s="75"/>
      <c r="J29" s="75"/>
      <c r="K29" s="75"/>
      <c r="L29" s="75"/>
      <c r="M29" s="75"/>
      <c r="N29" s="75"/>
      <c r="O29" s="75"/>
      <c r="P29" s="75"/>
      <c r="Q29" s="75"/>
      <c r="R29" s="75"/>
    </row>
  </sheetData>
  <mergeCells count="5">
    <mergeCell ref="H2:I2"/>
    <mergeCell ref="H12:I12"/>
    <mergeCell ref="H13:I13"/>
    <mergeCell ref="A12:G12"/>
    <mergeCell ref="A1:J1"/>
  </mergeCells>
  <phoneticPr fontId="1"/>
  <pageMargins left="0.46" right="0.16"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①リスト!$A$3:$A$21</xm:f>
          </x14:formula1>
          <xm:sqref>G3 A2:D3 F2:F3 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目的・活用手順</vt:lpstr>
      <vt:lpstr>①リスト</vt:lpstr>
      <vt:lpstr>②明細</vt:lpstr>
      <vt:lpstr>③請求書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masu桝谷　優子　３　本所耕総対部中四山口課</dc:creator>
  <cp:lastModifiedBy>doi 土井　研一　３　本所耕総対部スマ農推課</cp:lastModifiedBy>
  <cp:lastPrinted>2022-02-17T06:57:21Z</cp:lastPrinted>
  <dcterms:created xsi:type="dcterms:W3CDTF">2020-05-01T00:30:25Z</dcterms:created>
  <dcterms:modified xsi:type="dcterms:W3CDTF">2022-02-17T06:57:42Z</dcterms:modified>
</cp:coreProperties>
</file>